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75" windowWidth="17400" windowHeight="10500" activeTab="0"/>
  </bookViews>
  <sheets>
    <sheet name="IndividualFemenino" sheetId="1" r:id="rId1"/>
    <sheet name="IndividualMasculino" sheetId="2" r:id="rId2"/>
  </sheets>
  <definedNames>
    <definedName name="_xlnm.Print_Area" localSheetId="0">'IndividualFemenino'!$A$1:$K$51</definedName>
    <definedName name="_xlnm.Print_Area" localSheetId="1">'IndividualMasculino'!$A$1:$L$121</definedName>
    <definedName name="Asignacion" localSheetId="0">'IndividualFemenino'!$AD$200:$AD$217</definedName>
    <definedName name="Asignacion" localSheetId="1">'IndividualMasculino'!$AD$198:$AD$263</definedName>
    <definedName name="Asignacion">'IndividualFemenino'!$AF$200:$AF$217</definedName>
    <definedName name="CS" localSheetId="0">'IndividualFemenino'!$E$12:$E$35</definedName>
    <definedName name="CS" localSheetId="1">'IndividualMasculino'!$E$10:$E$105</definedName>
    <definedName name="CS">'IndividualMasculino'!$E$10:$E$105</definedName>
    <definedName name="Líneas" localSheetId="0">'IndividualFemenino'!$A$12:$A$35</definedName>
    <definedName name="Líneas" localSheetId="1">'IndividualMasculino'!$A$10:$A$105</definedName>
    <definedName name="Líneas">'IndividualMasculino'!$A$10:$A$105</definedName>
    <definedName name="Ronda" localSheetId="0">'IndividualFemenino'!$H$12:$H$35</definedName>
    <definedName name="Ronda" localSheetId="1">'IndividualMasculino'!$H$10:$H$105</definedName>
    <definedName name="Ronda">'IndividualMasculino'!$H$10:$H$105</definedName>
    <definedName name="Sorteo" localSheetId="0">'IndividualFemenino'!$F$12:$F$35</definedName>
    <definedName name="Sorteo" localSheetId="1">'IndividualMasculino'!$F$10:$F$105</definedName>
    <definedName name="Sorteo">'IndividualMasculino'!$F$10:$F$105</definedName>
  </definedNames>
  <calcPr fullCalcOnLoad="1"/>
</workbook>
</file>

<file path=xl/sharedStrings.xml><?xml version="1.0" encoding="utf-8"?>
<sst xmlns="http://schemas.openxmlformats.org/spreadsheetml/2006/main" count="423" uniqueCount="200">
  <si>
    <t>Semana</t>
  </si>
  <si>
    <t>Sexo</t>
  </si>
  <si>
    <t>Categoría</t>
  </si>
  <si>
    <t>Club</t>
  </si>
  <si>
    <t>Territorial</t>
  </si>
  <si>
    <t>Ciudad</t>
  </si>
  <si>
    <t>Premios en metálico</t>
  </si>
  <si>
    <t>Juez Arbitro</t>
  </si>
  <si>
    <t>Extremeña</t>
  </si>
  <si>
    <t>Licencia</t>
  </si>
  <si>
    <t>Ranking</t>
  </si>
  <si>
    <t>St.</t>
  </si>
  <si>
    <t>CS</t>
  </si>
  <si>
    <t>Jugador</t>
  </si>
  <si>
    <t>2ª Ronda</t>
  </si>
  <si>
    <t>Octavos de Final</t>
  </si>
  <si>
    <t>Cuartos de Final</t>
  </si>
  <si>
    <t>Semifinales</t>
  </si>
  <si>
    <t>Final</t>
  </si>
  <si>
    <t>Calleja Pulido, Pablo</t>
  </si>
  <si>
    <t>Calleja Pulido, P.</t>
  </si>
  <si>
    <t>BYE</t>
  </si>
  <si>
    <t>Suero Perez-Frade, J.</t>
  </si>
  <si>
    <t>Suero Perez-Frade, Juan</t>
  </si>
  <si>
    <t>Galea Lopez, Ivan</t>
  </si>
  <si>
    <t>Galea Lopez, I.</t>
  </si>
  <si>
    <t>Fernandez Cordero, S.</t>
  </si>
  <si>
    <t>Fernandez Cordero, Siquem</t>
  </si>
  <si>
    <t>Alegre Garcia, Alfonso</t>
  </si>
  <si>
    <t>Alegre Garcia, A.</t>
  </si>
  <si>
    <t>Muriel Martinez, A.</t>
  </si>
  <si>
    <t>Muriel Martinez, Alberto J.</t>
  </si>
  <si>
    <t>Castellano Martin, Luis</t>
  </si>
  <si>
    <t>Castellano Martin, L.</t>
  </si>
  <si>
    <t>Muñoz Carrillo, I.</t>
  </si>
  <si>
    <t>Muñoz Carrillo, Ignacio</t>
  </si>
  <si>
    <t>Gragera Rodriguez, Juan Ant.</t>
  </si>
  <si>
    <t>Gragera Rodriguez, J.</t>
  </si>
  <si>
    <t>Martin Garcia, Antonio</t>
  </si>
  <si>
    <t>Rojo Coneron, Hernan</t>
  </si>
  <si>
    <t>Ruiz Martin, Luis</t>
  </si>
  <si>
    <t>Ruiz Martin, L.</t>
  </si>
  <si>
    <t>Duran Guisado, I.</t>
  </si>
  <si>
    <t>Duran Guisado, Isidoro A.</t>
  </si>
  <si>
    <t>Rodriguez Conejo, David</t>
  </si>
  <si>
    <t>Rodriguez Conejo, D.</t>
  </si>
  <si>
    <t>Geller Serrano, M.</t>
  </si>
  <si>
    <t>Geller Serrano, Mateo</t>
  </si>
  <si>
    <t>Sanchez Lopez, Daniel</t>
  </si>
  <si>
    <t>Sanchez Lopez, D.</t>
  </si>
  <si>
    <t>Iglesias Diaz, A.</t>
  </si>
  <si>
    <t>Iglesias Diaz, Alberto</t>
  </si>
  <si>
    <t>Delafuente Ruiz, Hugo</t>
  </si>
  <si>
    <t>Delafuente Ruiz, H.</t>
  </si>
  <si>
    <t>Pozo Rodriguez, F.</t>
  </si>
  <si>
    <t>Pozo Rodriguez, Francisco</t>
  </si>
  <si>
    <t>Valades Sanchez, Vicente</t>
  </si>
  <si>
    <t>Valades Sanchez, V.</t>
  </si>
  <si>
    <t>Cerrato Capilla, J.</t>
  </si>
  <si>
    <t>Cerrato Capilla, Juan Anton</t>
  </si>
  <si>
    <t>Cordero Cid, Adrian</t>
  </si>
  <si>
    <t>Cordero Cid, A.</t>
  </si>
  <si>
    <t>Piriz Cabrera, S.</t>
  </si>
  <si>
    <t>Piriz Cabrera, Samuel</t>
  </si>
  <si>
    <t>Mateos Rodriguez, Francisco</t>
  </si>
  <si>
    <t>Mateos Rodriguez, F.</t>
  </si>
  <si>
    <t>Sanchez Gonzalez, M.</t>
  </si>
  <si>
    <t>Sanchez Gonzalez, Mario Car</t>
  </si>
  <si>
    <t>Santos Hernandez, Jesus</t>
  </si>
  <si>
    <t>Santos Hernandez, J.</t>
  </si>
  <si>
    <t>Pereira Collado, Roberto</t>
  </si>
  <si>
    <t>Campon Sanchez, Carlos</t>
  </si>
  <si>
    <t>Corchero Murga, Mario</t>
  </si>
  <si>
    <t>Corchero Murga, M.</t>
  </si>
  <si>
    <t>Carrasco Caceres, E.</t>
  </si>
  <si>
    <t>Carrasco Caceres, Emilio</t>
  </si>
  <si>
    <t>Paredes Sanchez-Mira, Gonzalo</t>
  </si>
  <si>
    <t>Paredes Sanchez-Mira, G.</t>
  </si>
  <si>
    <t>Alvarez Thovar, C.</t>
  </si>
  <si>
    <t>Alvarez Thovar, Carlos</t>
  </si>
  <si>
    <t>Albarran Rasero, Carlos</t>
  </si>
  <si>
    <t>Albarran Rasero, C.</t>
  </si>
  <si>
    <t>Rodriguez Castañar, V.</t>
  </si>
  <si>
    <t>Rodriguez Castañar, Victor</t>
  </si>
  <si>
    <t>Sorteo fecha/hora</t>
  </si>
  <si>
    <t>Cabezas de Serie</t>
  </si>
  <si>
    <t>Lucky Losers</t>
  </si>
  <si>
    <t>Reemplaza a</t>
  </si>
  <si>
    <t>Pelota oficial</t>
  </si>
  <si>
    <t>Representante Jugadores</t>
  </si>
  <si>
    <t>Juez Árbitro y Licencia</t>
  </si>
  <si>
    <t>Firma</t>
  </si>
  <si>
    <t>Sello del Club Organizador</t>
  </si>
  <si>
    <t>Sello de la Federación Territorial</t>
  </si>
  <si>
    <t>Fecha Finalización</t>
  </si>
  <si>
    <t>NCS</t>
  </si>
  <si>
    <t>J</t>
  </si>
  <si>
    <t>R</t>
  </si>
  <si>
    <t>Validacion</t>
  </si>
  <si>
    <t>CS0102</t>
  </si>
  <si>
    <t>CS0304</t>
  </si>
  <si>
    <t>CS0508</t>
  </si>
  <si>
    <t>CS0912</t>
  </si>
  <si>
    <t>CS1316</t>
  </si>
  <si>
    <t>Rango Jug.</t>
  </si>
  <si>
    <t>Resto</t>
  </si>
  <si>
    <t>Rango CS</t>
  </si>
  <si>
    <t>Masculino</t>
  </si>
  <si>
    <t>(NAVA)</t>
  </si>
  <si>
    <t>(CASI)</t>
  </si>
  <si>
    <t>(OLIV)</t>
  </si>
  <si>
    <t>(SPOR)</t>
  </si>
  <si>
    <t>(CABZ)</t>
  </si>
  <si>
    <t>s/c</t>
  </si>
  <si>
    <t>(MONT)</t>
  </si>
  <si>
    <t>(FEXT)</t>
  </si>
  <si>
    <t>(ALCA)</t>
  </si>
  <si>
    <t>(VHTC)</t>
  </si>
  <si>
    <t>(CORZ)</t>
  </si>
  <si>
    <t>1  Calleja Pulido, Pablo</t>
  </si>
  <si>
    <t>2  Rodriguez Castañar, Victor</t>
  </si>
  <si>
    <t>3  Sanchez Gonzalez, Mario Car</t>
  </si>
  <si>
    <t>4  Gragera Rodriguez, Juan Ant.</t>
  </si>
  <si>
    <t>5  Muñoz Carrillo, Ignacio</t>
  </si>
  <si>
    <t>6  Santos Hernandez, Jesus</t>
  </si>
  <si>
    <t>7  Iglesias Diaz, Alberto</t>
  </si>
  <si>
    <t>8  Delafuente Ruiz, Hugo</t>
  </si>
  <si>
    <t>Alevín</t>
  </si>
  <si>
    <t>Femenino</t>
  </si>
  <si>
    <t>Campeón</t>
  </si>
  <si>
    <t>Duran Guisado, Ines</t>
  </si>
  <si>
    <t>Rodriguez Nevado, Esther</t>
  </si>
  <si>
    <t>Galan Garcia, Andrea</t>
  </si>
  <si>
    <t>(VILL)</t>
  </si>
  <si>
    <t>Cuevas Guerrero, Marta</t>
  </si>
  <si>
    <t>Cuevas Guerrero, M.</t>
  </si>
  <si>
    <t>Sierra Rodriguez, Gema M.</t>
  </si>
  <si>
    <t>Bobadilla Falero, Fatima</t>
  </si>
  <si>
    <t>Palomeque Espinosa, Eva</t>
  </si>
  <si>
    <t>Quintana Lopez, Patricia</t>
  </si>
  <si>
    <t>Salazar Magadan, L.</t>
  </si>
  <si>
    <t>Salazar Magadan, Lucia</t>
  </si>
  <si>
    <t>Gonzalez Serrano, Maria Luz</t>
  </si>
  <si>
    <t>Enriquez Mirat, Natalia</t>
  </si>
  <si>
    <t>Hernandez Serrano, R.</t>
  </si>
  <si>
    <t>Hernandez Serrano, Rocio</t>
  </si>
  <si>
    <t>1  Duran Guisado, Ines</t>
  </si>
  <si>
    <t>2  Hernandez Serrano, Rocio</t>
  </si>
  <si>
    <t>3  Cuevas Guerrero, Marta</t>
  </si>
  <si>
    <t>4  Salazar Magadan, Lucia</t>
  </si>
  <si>
    <t>Trofeos y Material Deportivo</t>
  </si>
  <si>
    <t>Badajoz</t>
  </si>
  <si>
    <t>Club de Tenis Sportem</t>
  </si>
  <si>
    <t>Alex Romero</t>
  </si>
  <si>
    <t>Individual Femenino</t>
  </si>
  <si>
    <t>Campeonato de Extremadura Alevín</t>
  </si>
  <si>
    <t>13/05/2014 17h</t>
  </si>
  <si>
    <t>Carlos Campón Sánchez</t>
  </si>
  <si>
    <t>Alejandro Romero</t>
  </si>
  <si>
    <t>Nº Licencia: 3060259</t>
  </si>
  <si>
    <t>17 de Mayo</t>
  </si>
  <si>
    <t>Material Deportivo y Trofeos</t>
  </si>
  <si>
    <t>Individual Masculino</t>
  </si>
  <si>
    <t>Head Atp</t>
  </si>
  <si>
    <t>Rodriguez Nevado, E.</t>
  </si>
  <si>
    <t>2/1 Ret.</t>
  </si>
  <si>
    <t>Sierra Rodriguez, G.</t>
  </si>
  <si>
    <t>6/4 3/6 6/2</t>
  </si>
  <si>
    <t>Quintana Lopez, P.</t>
  </si>
  <si>
    <t>6/0 6/3</t>
  </si>
  <si>
    <t>Gonzalez Serrano, M.</t>
  </si>
  <si>
    <t>6/3 6/4</t>
  </si>
  <si>
    <t>6/0 6/2</t>
  </si>
  <si>
    <t>6/0 6/0</t>
  </si>
  <si>
    <t>6/4 6/3</t>
  </si>
  <si>
    <t>4/6 6/0 6/3</t>
  </si>
  <si>
    <t>Martin Garcia, A.</t>
  </si>
  <si>
    <t>6/1 6/1</t>
  </si>
  <si>
    <t>6/2 6/1</t>
  </si>
  <si>
    <t>6/2 3/1 Ret.</t>
  </si>
  <si>
    <t>6/1 6/2</t>
  </si>
  <si>
    <t>6/1 7/5</t>
  </si>
  <si>
    <t>7/6 (5) 6/4</t>
  </si>
  <si>
    <t>Pereira Collado, R.</t>
  </si>
  <si>
    <t>7/5 6/0</t>
  </si>
  <si>
    <t>6/1 6/4</t>
  </si>
  <si>
    <t>6/2 6/3</t>
  </si>
  <si>
    <t>6/4 6/2</t>
  </si>
  <si>
    <t>6/1 5/7 6/3</t>
  </si>
  <si>
    <t>6/1 6/3</t>
  </si>
  <si>
    <t>6/1 6/0</t>
  </si>
  <si>
    <t>6/2 6/0</t>
  </si>
  <si>
    <t>7/6 (3) 6/4</t>
  </si>
  <si>
    <t>6/7 (1) 6/2 6/3</t>
  </si>
  <si>
    <t>6/4 6/1</t>
  </si>
  <si>
    <t>25 de mayo de 2014</t>
  </si>
  <si>
    <t>6/3 6/3</t>
  </si>
  <si>
    <t>6/0 6/1</t>
  </si>
  <si>
    <t>W.O.</t>
  </si>
  <si>
    <t>6/2 7/5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</si>
</sst>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
    <numFmt numFmtId="166" formatCode="h:mm;@"/>
    <numFmt numFmtId="167" formatCode="#,##0\ &quot;€&quot;"/>
    <numFmt numFmtId="168" formatCode="d/m/yyyy"/>
    <numFmt numFmtId="169" formatCode="[$-C0A]d\ &quot;de&quot;\ mmmm\ &quot;de&quot;\ yyyy;@"/>
    <numFmt numFmtId="170" formatCode="[$-C0A]d\-mmm\-yyyy;@"/>
    <numFmt numFmtId="171" formatCode="[$-C0A]dddd\,\ dd&quot; de &quot;mmmm&quot; de &quot;yyyy"/>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5">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0"/>
      <name val="Arial"/>
      <family val="0"/>
    </font>
    <font>
      <sz val="11"/>
      <color indexed="60"/>
      <name val="Calibri"/>
      <family val="2"/>
    </font>
    <font>
      <b/>
      <sz val="7"/>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8"/>
      <name val="Arial"/>
      <family val="2"/>
    </font>
    <font>
      <sz val="7"/>
      <color indexed="54"/>
      <name val="Arial"/>
      <family val="2"/>
    </font>
    <font>
      <b/>
      <i/>
      <sz val="14"/>
      <color indexed="8"/>
      <name val="Arial"/>
      <family val="2"/>
    </font>
    <font>
      <b/>
      <sz val="8"/>
      <name val="Arial"/>
      <family val="2"/>
    </font>
    <font>
      <sz val="7"/>
      <name val="Arial"/>
      <family val="2"/>
    </font>
    <font>
      <sz val="8"/>
      <color indexed="12"/>
      <name val="Arial"/>
      <family val="2"/>
    </font>
    <font>
      <sz val="8"/>
      <color indexed="8"/>
      <name val="Arial"/>
      <family val="2"/>
    </font>
    <font>
      <sz val="8"/>
      <color indexed="23"/>
      <name val="Arial"/>
      <family val="2"/>
    </font>
    <font>
      <sz val="8"/>
      <color indexed="10"/>
      <name val="Arial"/>
      <family val="2"/>
    </font>
    <font>
      <b/>
      <sz val="7"/>
      <color indexed="8"/>
      <name val="Arial"/>
      <family val="2"/>
    </font>
    <font>
      <sz val="6"/>
      <name val="Arial"/>
      <family val="2"/>
    </font>
    <font>
      <sz val="7"/>
      <color indexed="9"/>
      <name val="Arial"/>
      <family val="2"/>
    </font>
    <font>
      <b/>
      <sz val="8"/>
      <color indexed="10"/>
      <name val="Arial"/>
      <family val="2"/>
    </font>
    <font>
      <b/>
      <sz val="8"/>
      <color indexed="18"/>
      <name val="Arial"/>
      <family val="2"/>
    </font>
    <font>
      <sz val="8"/>
      <name val="Tahoma"/>
      <family val="2"/>
    </font>
    <font>
      <b/>
      <sz val="10"/>
      <color indexed="55"/>
      <name val="Arial"/>
      <family val="0"/>
    </font>
  </fonts>
  <fills count="23">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style="medium"/>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medium">
        <color indexed="8"/>
      </bottom>
    </border>
    <border>
      <left/>
      <right/>
      <top style="medium">
        <color indexed="8"/>
      </top>
      <bottom/>
    </border>
    <border>
      <left/>
      <right/>
      <top style="thin"/>
      <bottom/>
    </border>
    <border>
      <left/>
      <right style="thin"/>
      <top style="thin"/>
      <bottom/>
    </border>
    <border>
      <left/>
      <right/>
      <top/>
      <bottom style="thin">
        <color indexed="8"/>
      </bottom>
    </border>
    <border>
      <left/>
      <right/>
      <top/>
      <bottom style="thin"/>
    </border>
    <border>
      <left/>
      <right style="thin"/>
      <top/>
      <bottom style="thin"/>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right style="thin"/>
      <top/>
      <bottom/>
    </border>
    <border>
      <left/>
      <right/>
      <top style="thin">
        <color indexed="8"/>
      </top>
      <bottom/>
    </border>
    <border>
      <left/>
      <right style="thin"/>
      <top/>
      <bottom style="thin">
        <color indexed="8"/>
      </bottom>
    </border>
    <border>
      <left style="thin">
        <color indexed="8"/>
      </left>
      <right style="thin"/>
      <top/>
      <bottom style="thin"/>
    </border>
    <border>
      <left style="thin">
        <color indexed="8"/>
      </left>
      <right/>
      <top style="hair">
        <color indexed="8"/>
      </top>
      <bottom/>
    </border>
    <border>
      <left style="thin">
        <color indexed="8"/>
      </left>
      <right/>
      <top/>
      <bottom/>
    </border>
    <border>
      <left style="thin">
        <color indexed="8"/>
      </left>
      <right/>
      <top/>
      <bottom style="thin">
        <color indexed="8"/>
      </bottom>
    </border>
    <border>
      <left/>
      <right/>
      <top style="thin">
        <color indexed="8"/>
      </top>
      <bottom style="hair">
        <color indexed="8"/>
      </bottom>
    </border>
    <border>
      <left/>
      <right style="thin">
        <color indexed="8"/>
      </right>
      <top style="thin">
        <color indexed="8"/>
      </top>
      <bottom style="hair">
        <color indexed="8"/>
      </bottom>
    </border>
    <border>
      <left/>
      <right style="thin">
        <color indexed="8"/>
      </right>
      <top style="hair">
        <color indexed="8"/>
      </top>
      <bottom/>
    </border>
    <border>
      <left/>
      <right/>
      <top style="hair">
        <color indexed="8"/>
      </top>
      <bottom/>
    </border>
    <border>
      <left style="thin">
        <color indexed="8"/>
      </left>
      <right/>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color indexed="8"/>
      </right>
      <top style="hair">
        <color indexed="8"/>
      </top>
      <bottom style="thin">
        <color indexed="8"/>
      </bottom>
    </border>
    <border>
      <left style="thin">
        <color indexed="8"/>
      </left>
      <right style="thin"/>
      <top/>
      <bottom/>
    </border>
    <border>
      <left style="thin"/>
      <right style="thin">
        <color indexed="8"/>
      </right>
      <top/>
      <bottom/>
    </border>
    <border>
      <left style="thin">
        <color indexed="8"/>
      </left>
      <right style="thin"/>
      <top style="hair">
        <color indexed="8"/>
      </top>
      <bottom/>
    </border>
    <border>
      <left style="thin"/>
      <right style="thin">
        <color indexed="8"/>
      </right>
      <top style="hair">
        <color indexed="8"/>
      </top>
      <bottom/>
    </border>
    <border>
      <left/>
      <right/>
      <top/>
      <bottom style="medium"/>
    </border>
    <border>
      <left style="thin">
        <color indexed="8"/>
      </left>
      <right style="thin"/>
      <top style="thin">
        <color indexed="8"/>
      </top>
      <bottom style="hair">
        <color indexed="8"/>
      </bottom>
    </border>
    <border>
      <left style="thin"/>
      <right style="thin">
        <color indexed="8"/>
      </right>
      <top style="thin">
        <color indexed="8"/>
      </top>
      <bottom style="hair">
        <color indexed="8"/>
      </bottom>
    </border>
    <border>
      <left style="thin">
        <color indexed="8"/>
      </left>
      <right style="thin"/>
      <top/>
      <bottom style="thin">
        <color indexed="8"/>
      </bottom>
    </border>
    <border>
      <left style="thin"/>
      <right style="thin">
        <color indexed="8"/>
      </right>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12" borderId="0" applyNumberFormat="0" applyBorder="0" applyAlignment="0" applyProtection="0"/>
    <xf numFmtId="0" fontId="4" fillId="2" borderId="1" applyNumberFormat="0" applyAlignment="0" applyProtection="0"/>
    <xf numFmtId="0" fontId="5" fillId="13"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8" fillId="3" borderId="1" applyNumberFormat="0" applyAlignment="0" applyProtection="0"/>
    <xf numFmtId="0" fontId="9"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10" fillId="0" borderId="0" applyFill="0" applyBorder="0" applyAlignment="0" applyProtection="0"/>
    <xf numFmtId="42" fontId="0" fillId="0" borderId="0" applyFont="0" applyFill="0" applyBorder="0" applyAlignment="0" applyProtection="0"/>
    <xf numFmtId="166" fontId="10" fillId="0" borderId="0" applyFont="0" applyFill="0" applyBorder="0" applyAlignment="0" applyProtection="0"/>
    <xf numFmtId="0" fontId="11" fillId="8" borderId="0" applyNumberFormat="0" applyBorder="0" applyAlignment="0" applyProtection="0"/>
    <xf numFmtId="0" fontId="10" fillId="0" borderId="0">
      <alignment/>
      <protection/>
    </xf>
    <xf numFmtId="0" fontId="0" fillId="4" borderId="4" applyNumberFormat="0" applyFont="0" applyAlignment="0" applyProtection="0"/>
    <xf numFmtId="9" fontId="0" fillId="0" borderId="0" applyFont="0" applyFill="0" applyBorder="0" applyAlignment="0" applyProtection="0"/>
    <xf numFmtId="49" fontId="12" fillId="6" borderId="5" applyNumberFormat="0" applyFont="0" applyFill="0" applyBorder="0" applyAlignment="0" applyProtection="0"/>
    <xf numFmtId="0" fontId="0" fillId="18" borderId="0" applyNumberFormat="0" applyBorder="0" applyAlignment="0" applyProtection="0"/>
    <xf numFmtId="0" fontId="13" fillId="2"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7" fillId="0" borderId="9" applyNumberFormat="0" applyFill="0" applyAlignment="0" applyProtection="0"/>
    <xf numFmtId="0" fontId="0" fillId="0" borderId="0" applyNumberFormat="0" applyBorder="0" applyAlignment="0" applyProtection="0"/>
  </cellStyleXfs>
  <cellXfs count="194">
    <xf numFmtId="0" fontId="0" fillId="0" borderId="0" xfId="0" applyAlignment="1">
      <alignment/>
    </xf>
    <xf numFmtId="0" fontId="0" fillId="19" borderId="0" xfId="0" applyFill="1" applyAlignment="1">
      <alignment/>
    </xf>
    <xf numFmtId="0" fontId="0" fillId="0" borderId="0" xfId="0" applyFont="1" applyAlignment="1">
      <alignment/>
    </xf>
    <xf numFmtId="0" fontId="0" fillId="0" borderId="0" xfId="0" applyFill="1" applyAlignment="1">
      <alignment/>
    </xf>
    <xf numFmtId="0" fontId="0" fillId="0" borderId="0" xfId="0" applyFont="1" applyAlignment="1">
      <alignment/>
    </xf>
    <xf numFmtId="0" fontId="0" fillId="0" borderId="0" xfId="0" applyNumberFormat="1" applyAlignment="1">
      <alignment/>
    </xf>
    <xf numFmtId="0" fontId="20" fillId="19" borderId="0" xfId="0" applyFont="1" applyFill="1" applyBorder="1" applyAlignment="1">
      <alignment horizontal="right"/>
    </xf>
    <xf numFmtId="22" fontId="20" fillId="19" borderId="0" xfId="0" applyNumberFormat="1" applyFont="1" applyFill="1" applyBorder="1" applyAlignment="1">
      <alignment horizontal="center" vertical="top"/>
    </xf>
    <xf numFmtId="22" fontId="20" fillId="19" borderId="0" xfId="0" applyNumberFormat="1" applyFont="1" applyFill="1" applyBorder="1" applyAlignment="1">
      <alignment horizontal="left" vertical="top"/>
    </xf>
    <xf numFmtId="22" fontId="20" fillId="19" borderId="0" xfId="0" applyNumberFormat="1" applyFont="1" applyFill="1" applyBorder="1" applyAlignment="1">
      <alignment horizontal="right" vertical="top"/>
    </xf>
    <xf numFmtId="22" fontId="20" fillId="0" borderId="0" xfId="0" applyNumberFormat="1" applyFont="1" applyFill="1" applyBorder="1" applyAlignment="1">
      <alignment horizontal="center" vertical="top"/>
    </xf>
    <xf numFmtId="0" fontId="12" fillId="6" borderId="0" xfId="52" applyFont="1" applyFill="1" applyBorder="1" applyAlignment="1" applyProtection="1">
      <alignment horizontal="center" vertical="center"/>
      <protection/>
    </xf>
    <xf numFmtId="0" fontId="0" fillId="19" borderId="0" xfId="0" applyFill="1" applyAlignment="1" applyProtection="1">
      <alignment/>
      <protection/>
    </xf>
    <xf numFmtId="165" fontId="0" fillId="19" borderId="10" xfId="0" applyNumberFormat="1" applyFont="1" applyFill="1" applyBorder="1" applyAlignment="1" applyProtection="1">
      <alignment horizontal="center" vertical="top"/>
      <protection/>
    </xf>
    <xf numFmtId="167" fontId="0" fillId="19" borderId="10" xfId="0" applyNumberFormat="1" applyFont="1" applyFill="1" applyBorder="1" applyAlignment="1" applyProtection="1">
      <alignment horizontal="center" vertical="top"/>
      <protection/>
    </xf>
    <xf numFmtId="0" fontId="23" fillId="20" borderId="11" xfId="0" applyFont="1" applyFill="1" applyBorder="1" applyAlignment="1">
      <alignment horizontal="center" vertical="center"/>
    </xf>
    <xf numFmtId="0" fontId="23" fillId="6" borderId="0" xfId="0" applyFont="1" applyFill="1" applyBorder="1" applyAlignment="1">
      <alignment horizontal="center" vertical="center"/>
    </xf>
    <xf numFmtId="0" fontId="23" fillId="19" borderId="0" xfId="0" applyFont="1" applyFill="1" applyBorder="1" applyAlignment="1">
      <alignment horizontal="center" vertical="center"/>
    </xf>
    <xf numFmtId="0" fontId="0" fillId="19" borderId="0" xfId="0" applyFill="1" applyBorder="1" applyAlignment="1">
      <alignment horizontal="center"/>
    </xf>
    <xf numFmtId="0" fontId="0" fillId="20" borderId="0" xfId="0" applyFont="1" applyFill="1" applyAlignment="1">
      <alignment horizontal="center"/>
    </xf>
    <xf numFmtId="0" fontId="24" fillId="19" borderId="0" xfId="0" applyFont="1" applyFill="1" applyBorder="1" applyAlignment="1">
      <alignment horizontal="right"/>
    </xf>
    <xf numFmtId="0" fontId="25" fillId="19" borderId="0" xfId="0" applyFont="1" applyFill="1" applyBorder="1" applyAlignment="1">
      <alignment horizontal="right" wrapText="1"/>
    </xf>
    <xf numFmtId="0" fontId="0" fillId="21" borderId="0" xfId="0" applyFont="1" applyFill="1" applyBorder="1" applyAlignment="1" applyProtection="1">
      <alignment horizontal="center"/>
      <protection locked="0"/>
    </xf>
    <xf numFmtId="49" fontId="0" fillId="19" borderId="0" xfId="0" applyNumberFormat="1" applyFont="1" applyFill="1" applyBorder="1" applyAlignment="1">
      <alignment horizontal="left"/>
    </xf>
    <xf numFmtId="0" fontId="26" fillId="19" borderId="0" xfId="0" applyFont="1" applyFill="1" applyAlignment="1">
      <alignment horizontal="center"/>
    </xf>
    <xf numFmtId="49" fontId="27" fillId="19" borderId="0" xfId="0" applyNumberFormat="1" applyFont="1" applyFill="1" applyAlignment="1">
      <alignment horizontal="center" vertical="center"/>
    </xf>
    <xf numFmtId="0" fontId="27" fillId="19" borderId="0" xfId="0" applyFont="1" applyFill="1" applyAlignment="1">
      <alignment horizontal="center" vertical="center"/>
    </xf>
    <xf numFmtId="0" fontId="27" fillId="20" borderId="0" xfId="0" applyFont="1" applyFill="1" applyAlignment="1">
      <alignment horizontal="center"/>
    </xf>
    <xf numFmtId="0" fontId="0" fillId="19" borderId="12" xfId="0" applyFont="1" applyFill="1" applyBorder="1" applyAlignment="1">
      <alignment horizontal="right"/>
    </xf>
    <xf numFmtId="0" fontId="0" fillId="19" borderId="12" xfId="0" applyFont="1" applyFill="1" applyBorder="1" applyAlignment="1">
      <alignment horizontal="center"/>
    </xf>
    <xf numFmtId="0" fontId="0" fillId="21" borderId="12" xfId="0" applyFont="1" applyFill="1" applyBorder="1" applyAlignment="1" applyProtection="1">
      <alignment horizontal="center"/>
      <protection locked="0"/>
    </xf>
    <xf numFmtId="49" fontId="27" fillId="19" borderId="12" xfId="0" applyNumberFormat="1" applyFont="1" applyFill="1" applyBorder="1" applyAlignment="1">
      <alignment horizontal="center"/>
    </xf>
    <xf numFmtId="0" fontId="0" fillId="19" borderId="13" xfId="0" applyFill="1" applyBorder="1" applyAlignment="1">
      <alignment horizontal="center"/>
    </xf>
    <xf numFmtId="49" fontId="0" fillId="19" borderId="14" xfId="0" applyNumberFormat="1" applyFont="1" applyFill="1" applyBorder="1" applyAlignment="1">
      <alignment horizontal="left"/>
    </xf>
    <xf numFmtId="0" fontId="0" fillId="20" borderId="0" xfId="0" applyFont="1" applyFill="1" applyAlignment="1">
      <alignment horizontal="center"/>
    </xf>
    <xf numFmtId="0" fontId="24" fillId="19" borderId="15" xfId="0" applyFont="1" applyFill="1" applyBorder="1" applyAlignment="1">
      <alignment horizontal="right"/>
    </xf>
    <xf numFmtId="0" fontId="25" fillId="19" borderId="15" xfId="0" applyFont="1" applyFill="1" applyBorder="1" applyAlignment="1">
      <alignment horizontal="right" wrapText="1"/>
    </xf>
    <xf numFmtId="0" fontId="0" fillId="21" borderId="15" xfId="0" applyFont="1" applyFill="1" applyBorder="1" applyAlignment="1" applyProtection="1">
      <alignment horizontal="center"/>
      <protection locked="0"/>
    </xf>
    <xf numFmtId="0" fontId="0" fillId="19" borderId="15" xfId="0" applyNumberFormat="1" applyFont="1" applyFill="1" applyBorder="1" applyAlignment="1">
      <alignment horizontal="left"/>
    </xf>
    <xf numFmtId="0" fontId="26" fillId="19" borderId="16" xfId="0" applyFont="1" applyFill="1" applyBorder="1" applyAlignment="1">
      <alignment horizontal="center"/>
    </xf>
    <xf numFmtId="49" fontId="24" fillId="19" borderId="17" xfId="0" applyNumberFormat="1" applyFont="1" applyFill="1" applyBorder="1" applyAlignment="1">
      <alignment horizontal="center" vertical="top"/>
    </xf>
    <xf numFmtId="0" fontId="0" fillId="21" borderId="0" xfId="0" applyFont="1" applyFill="1" applyBorder="1" applyAlignment="1" applyProtection="1">
      <alignment horizontal="center"/>
      <protection locked="0"/>
    </xf>
    <xf numFmtId="49" fontId="27" fillId="19" borderId="18" xfId="0" applyNumberFormat="1" applyFont="1" applyFill="1" applyBorder="1" applyAlignment="1">
      <alignment horizontal="center" vertical="center"/>
    </xf>
    <xf numFmtId="0" fontId="0" fillId="19" borderId="13" xfId="0" applyFont="1" applyFill="1" applyBorder="1" applyAlignment="1">
      <alignment horizontal="center"/>
    </xf>
    <xf numFmtId="49" fontId="0" fillId="19" borderId="19" xfId="0" applyNumberFormat="1" applyFont="1" applyFill="1" applyBorder="1" applyAlignment="1">
      <alignment horizontal="left"/>
    </xf>
    <xf numFmtId="49" fontId="24" fillId="19" borderId="0" xfId="0" applyNumberFormat="1" applyFont="1" applyFill="1" applyAlignment="1">
      <alignment horizontal="center" vertical="top"/>
    </xf>
    <xf numFmtId="0" fontId="24" fillId="19" borderId="0" xfId="0" applyFont="1" applyFill="1" applyAlignment="1">
      <alignment horizontal="right"/>
    </xf>
    <xf numFmtId="0" fontId="25" fillId="19" borderId="0" xfId="0" applyFont="1" applyFill="1" applyAlignment="1">
      <alignment horizontal="right" wrapText="1"/>
    </xf>
    <xf numFmtId="0" fontId="0" fillId="21" borderId="0" xfId="0" applyFont="1" applyFill="1" applyAlignment="1" applyProtection="1">
      <alignment horizontal="center"/>
      <protection locked="0"/>
    </xf>
    <xf numFmtId="49" fontId="0" fillId="19" borderId="0" xfId="0" applyNumberFormat="1" applyFont="1" applyFill="1" applyBorder="1" applyAlignment="1">
      <alignment horizontal="left"/>
    </xf>
    <xf numFmtId="0" fontId="0" fillId="21" borderId="15" xfId="0" applyFont="1" applyFill="1" applyBorder="1" applyAlignment="1" applyProtection="1">
      <alignment horizontal="center"/>
      <protection locked="0"/>
    </xf>
    <xf numFmtId="49" fontId="0" fillId="19" borderId="14" xfId="0" applyNumberFormat="1" applyFill="1" applyBorder="1" applyAlignment="1">
      <alignment horizontal="left"/>
    </xf>
    <xf numFmtId="0" fontId="27" fillId="19" borderId="0" xfId="0" applyFont="1" applyFill="1" applyBorder="1" applyAlignment="1">
      <alignment horizontal="center" vertical="center"/>
    </xf>
    <xf numFmtId="49" fontId="0" fillId="19" borderId="0" xfId="0" applyNumberFormat="1" applyFill="1" applyBorder="1" applyAlignment="1">
      <alignment horizontal="left"/>
    </xf>
    <xf numFmtId="0" fontId="24" fillId="19" borderId="13" xfId="0" applyFont="1" applyFill="1" applyBorder="1" applyAlignment="1">
      <alignment horizontal="center" vertical="top"/>
    </xf>
    <xf numFmtId="0" fontId="27" fillId="19" borderId="20" xfId="0" applyFont="1" applyFill="1" applyBorder="1" applyAlignment="1">
      <alignment horizontal="center" vertical="center"/>
    </xf>
    <xf numFmtId="49" fontId="24" fillId="19" borderId="21" xfId="0" applyNumberFormat="1" applyFont="1" applyFill="1" applyBorder="1" applyAlignment="1">
      <alignment horizontal="center" vertical="top"/>
    </xf>
    <xf numFmtId="49" fontId="27" fillId="19" borderId="0" xfId="0" applyNumberFormat="1" applyFont="1" applyFill="1" applyBorder="1" applyAlignment="1">
      <alignment horizontal="center" vertical="center"/>
    </xf>
    <xf numFmtId="49" fontId="22" fillId="19" borderId="22" xfId="0" applyNumberFormat="1" applyFont="1" applyFill="1" applyBorder="1" applyAlignment="1">
      <alignment horizontal="right"/>
    </xf>
    <xf numFmtId="0" fontId="24" fillId="19" borderId="20" xfId="0" applyFont="1" applyFill="1" applyBorder="1" applyAlignment="1">
      <alignment horizontal="center" vertical="top"/>
    </xf>
    <xf numFmtId="0" fontId="27" fillId="0" borderId="0" xfId="0" applyFont="1" applyAlignment="1">
      <alignment horizontal="center" vertical="center"/>
    </xf>
    <xf numFmtId="49" fontId="0" fillId="19" borderId="23" xfId="0" applyNumberFormat="1" applyFill="1" applyBorder="1" applyAlignment="1">
      <alignment horizontal="left"/>
    </xf>
    <xf numFmtId="0" fontId="24" fillId="19" borderId="0" xfId="0" applyFont="1" applyFill="1" applyBorder="1" applyAlignment="1">
      <alignment horizontal="center" vertical="top"/>
    </xf>
    <xf numFmtId="0" fontId="0" fillId="19" borderId="0" xfId="0" applyFont="1" applyFill="1" applyAlignment="1">
      <alignment/>
    </xf>
    <xf numFmtId="0" fontId="0" fillId="19" borderId="0" xfId="0" applyFont="1" applyFill="1" applyAlignment="1">
      <alignment/>
    </xf>
    <xf numFmtId="49" fontId="23" fillId="19" borderId="0" xfId="52" applyNumberFormat="1" applyFont="1" applyFill="1" applyBorder="1" applyAlignment="1" applyProtection="1">
      <alignment horizontal="center" vertical="center"/>
      <protection locked="0"/>
    </xf>
    <xf numFmtId="0" fontId="23" fillId="19" borderId="24" xfId="0" applyFont="1" applyFill="1" applyBorder="1" applyAlignment="1">
      <alignment/>
    </xf>
    <xf numFmtId="0" fontId="23" fillId="19" borderId="25" xfId="0" applyFont="1" applyFill="1" applyBorder="1" applyAlignment="1">
      <alignment/>
    </xf>
    <xf numFmtId="0" fontId="0" fillId="0" borderId="0" xfId="0" applyFont="1" applyFill="1" applyAlignment="1">
      <alignment/>
    </xf>
    <xf numFmtId="0" fontId="0" fillId="0" borderId="0" xfId="0" applyNumberFormat="1" applyFill="1" applyAlignment="1">
      <alignment/>
    </xf>
    <xf numFmtId="0" fontId="23" fillId="19" borderId="26" xfId="0" applyFont="1" applyFill="1" applyBorder="1" applyAlignment="1">
      <alignment/>
    </xf>
    <xf numFmtId="0" fontId="0" fillId="19" borderId="0" xfId="0" applyFont="1" applyFill="1" applyAlignment="1">
      <alignment horizontal="center"/>
    </xf>
    <xf numFmtId="0" fontId="10" fillId="19" borderId="0" xfId="52" applyFill="1" applyProtection="1">
      <alignment/>
      <protection locked="0"/>
    </xf>
    <xf numFmtId="0" fontId="29" fillId="19" borderId="0" xfId="52" applyFont="1" applyFill="1" applyAlignment="1" applyProtection="1">
      <alignment horizontal="center" vertical="center"/>
      <protection locked="0"/>
    </xf>
    <xf numFmtId="0" fontId="30" fillId="19" borderId="0" xfId="52" applyFont="1" applyFill="1" applyAlignment="1" applyProtection="1">
      <alignment/>
      <protection locked="0"/>
    </xf>
    <xf numFmtId="0" fontId="30" fillId="19" borderId="0" xfId="52" applyFont="1" applyFill="1" applyProtection="1">
      <alignment/>
      <protection locked="0"/>
    </xf>
    <xf numFmtId="0" fontId="29" fillId="19" borderId="0" xfId="52" applyFont="1" applyFill="1" applyBorder="1" applyAlignment="1" applyProtection="1">
      <alignment horizontal="center" vertical="center"/>
      <protection locked="0"/>
    </xf>
    <xf numFmtId="0" fontId="29" fillId="19" borderId="0" xfId="0" applyFont="1" applyFill="1" applyAlignment="1" applyProtection="1">
      <alignment horizontal="right" vertical="center"/>
      <protection locked="0"/>
    </xf>
    <xf numFmtId="0" fontId="29" fillId="19" borderId="0" xfId="0" applyFont="1" applyFill="1" applyAlignment="1" applyProtection="1">
      <alignment horizontal="center" vertical="center"/>
      <protection locked="0"/>
    </xf>
    <xf numFmtId="0" fontId="29" fillId="19" borderId="0" xfId="0" applyNumberFormat="1" applyFont="1" applyFill="1" applyAlignment="1" applyProtection="1">
      <alignment horizontal="center" vertical="center"/>
      <protection locked="0"/>
    </xf>
    <xf numFmtId="14" fontId="12" fillId="19" borderId="0" xfId="0" applyNumberFormat="1" applyFont="1" applyFill="1" applyBorder="1" applyAlignment="1">
      <alignment horizontal="center" vertical="center"/>
    </xf>
    <xf numFmtId="0" fontId="0" fillId="19" borderId="0" xfId="0"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8" borderId="0" xfId="0" applyFill="1" applyAlignment="1">
      <alignment/>
    </xf>
    <xf numFmtId="0" fontId="0" fillId="19" borderId="0" xfId="0" applyFill="1" applyAlignment="1">
      <alignment/>
    </xf>
    <xf numFmtId="0" fontId="23" fillId="20" borderId="0" xfId="0" applyFont="1" applyFill="1" applyBorder="1" applyAlignment="1">
      <alignment horizontal="center" vertical="center"/>
    </xf>
    <xf numFmtId="0" fontId="24" fillId="19" borderId="14" xfId="0" applyFont="1" applyFill="1" applyBorder="1" applyAlignment="1">
      <alignment horizontal="right"/>
    </xf>
    <xf numFmtId="0" fontId="25" fillId="19" borderId="14" xfId="0" applyFont="1" applyFill="1" applyBorder="1" applyAlignment="1">
      <alignment horizontal="right" wrapText="1"/>
    </xf>
    <xf numFmtId="0" fontId="0" fillId="21" borderId="14" xfId="0" applyFont="1" applyFill="1" applyBorder="1" applyAlignment="1" applyProtection="1">
      <alignment horizontal="center"/>
      <protection locked="0"/>
    </xf>
    <xf numFmtId="49" fontId="0" fillId="19" borderId="14" xfId="0" applyNumberFormat="1" applyFont="1" applyFill="1" applyBorder="1" applyAlignment="1">
      <alignment horizontal="left"/>
    </xf>
    <xf numFmtId="0" fontId="0" fillId="19" borderId="21" xfId="0" applyFont="1" applyFill="1" applyBorder="1" applyAlignment="1">
      <alignment horizontal="right"/>
    </xf>
    <xf numFmtId="0" fontId="0" fillId="19" borderId="21" xfId="0" applyFont="1" applyFill="1" applyBorder="1" applyAlignment="1">
      <alignment horizontal="center"/>
    </xf>
    <xf numFmtId="0" fontId="0" fillId="21" borderId="21" xfId="0" applyFont="1" applyFill="1" applyBorder="1" applyAlignment="1" applyProtection="1">
      <alignment horizontal="center"/>
      <protection locked="0"/>
    </xf>
    <xf numFmtId="49" fontId="27" fillId="19" borderId="21" xfId="0" applyNumberFormat="1" applyFont="1" applyFill="1" applyBorder="1" applyAlignment="1">
      <alignment horizontal="center"/>
    </xf>
    <xf numFmtId="0" fontId="0" fillId="19" borderId="17" xfId="0" applyFill="1" applyBorder="1" applyAlignment="1">
      <alignment horizontal="center"/>
    </xf>
    <xf numFmtId="0" fontId="0" fillId="21" borderId="14" xfId="0" applyFont="1" applyFill="1" applyBorder="1" applyAlignment="1" applyProtection="1">
      <alignment horizontal="center"/>
      <protection locked="0"/>
    </xf>
    <xf numFmtId="0" fontId="0" fillId="19" borderId="14" xfId="0" applyNumberFormat="1" applyFont="1" applyFill="1" applyBorder="1" applyAlignment="1">
      <alignment horizontal="left"/>
    </xf>
    <xf numFmtId="0" fontId="26" fillId="19" borderId="19" xfId="0" applyFont="1" applyFill="1" applyBorder="1" applyAlignment="1">
      <alignment horizontal="center"/>
    </xf>
    <xf numFmtId="0" fontId="24" fillId="19" borderId="21" xfId="0" applyFont="1" applyFill="1" applyBorder="1" applyAlignment="1">
      <alignment horizontal="right"/>
    </xf>
    <xf numFmtId="0" fontId="25" fillId="19" borderId="21" xfId="0" applyFont="1" applyFill="1" applyBorder="1" applyAlignment="1">
      <alignment horizontal="right" wrapText="1"/>
    </xf>
    <xf numFmtId="0" fontId="0" fillId="19" borderId="17" xfId="0" applyFont="1" applyFill="1" applyBorder="1" applyAlignment="1">
      <alignment horizontal="center"/>
    </xf>
    <xf numFmtId="0" fontId="0" fillId="19" borderId="14" xfId="0" applyNumberFormat="1" applyFont="1" applyFill="1" applyBorder="1" applyAlignment="1">
      <alignment horizontal="left"/>
    </xf>
    <xf numFmtId="0" fontId="22" fillId="19" borderId="26" xfId="0" applyFont="1" applyFill="1" applyBorder="1" applyAlignment="1" applyProtection="1">
      <alignment horizontal="center"/>
      <protection locked="0"/>
    </xf>
    <xf numFmtId="0" fontId="24" fillId="19" borderId="25" xfId="0" applyFont="1" applyFill="1" applyBorder="1" applyAlignment="1" applyProtection="1">
      <alignment horizontal="center" vertical="top"/>
      <protection locked="0"/>
    </xf>
    <xf numFmtId="0" fontId="26" fillId="19" borderId="0" xfId="0" applyFont="1" applyFill="1" applyAlignment="1">
      <alignment/>
    </xf>
    <xf numFmtId="49" fontId="31" fillId="19" borderId="21" xfId="0" applyNumberFormat="1" applyFont="1" applyFill="1" applyBorder="1" applyAlignment="1">
      <alignment horizontal="center"/>
    </xf>
    <xf numFmtId="49" fontId="31" fillId="19" borderId="18" xfId="0" applyNumberFormat="1" applyFont="1" applyFill="1" applyBorder="1" applyAlignment="1">
      <alignment horizontal="center" vertical="center"/>
    </xf>
    <xf numFmtId="0" fontId="31" fillId="19" borderId="20" xfId="0" applyFont="1" applyFill="1" applyBorder="1" applyAlignment="1">
      <alignment horizontal="center" vertical="center"/>
    </xf>
    <xf numFmtId="49" fontId="31" fillId="19" borderId="12" xfId="0" applyNumberFormat="1" applyFont="1" applyFill="1" applyBorder="1" applyAlignment="1">
      <alignment horizontal="center"/>
    </xf>
    <xf numFmtId="49" fontId="32" fillId="19" borderId="18" xfId="0" applyNumberFormat="1" applyFont="1" applyFill="1" applyBorder="1" applyAlignment="1">
      <alignment horizontal="center" vertical="center"/>
    </xf>
    <xf numFmtId="0" fontId="22" fillId="19" borderId="17" xfId="0" applyFont="1" applyFill="1" applyBorder="1" applyAlignment="1">
      <alignment horizontal="center" vertical="center"/>
    </xf>
    <xf numFmtId="49" fontId="31" fillId="19" borderId="18" xfId="0" applyNumberFormat="1" applyFont="1" applyFill="1" applyBorder="1" applyAlignment="1">
      <alignment horizontal="right" vertical="center"/>
    </xf>
    <xf numFmtId="0" fontId="0" fillId="0" borderId="18" xfId="0" applyBorder="1" applyAlignment="1">
      <alignment/>
    </xf>
    <xf numFmtId="0" fontId="21" fillId="19" borderId="0"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22" fontId="20" fillId="19" borderId="0" xfId="0" applyNumberFormat="1" applyFont="1" applyFill="1" applyBorder="1" applyAlignment="1">
      <alignment horizontal="center" vertical="top"/>
    </xf>
    <xf numFmtId="0" fontId="23" fillId="19" borderId="25" xfId="0" applyFont="1" applyFill="1" applyBorder="1" applyAlignment="1">
      <alignment/>
    </xf>
    <xf numFmtId="0" fontId="12" fillId="6" borderId="0" xfId="52" applyFont="1" applyFill="1" applyBorder="1" applyAlignment="1" applyProtection="1">
      <alignment horizontal="center" vertical="center"/>
      <protection hidden="1"/>
    </xf>
    <xf numFmtId="0" fontId="0" fillId="0" borderId="0" xfId="0" applyBorder="1" applyAlignment="1">
      <alignment horizontal="center" vertical="center"/>
    </xf>
    <xf numFmtId="169" fontId="0" fillId="19" borderId="0" xfId="0" applyNumberFormat="1" applyFont="1" applyFill="1" applyBorder="1" applyAlignment="1">
      <alignment horizontal="center"/>
    </xf>
    <xf numFmtId="0" fontId="23" fillId="19" borderId="24" xfId="0" applyFont="1" applyFill="1" applyBorder="1" applyAlignment="1">
      <alignment/>
    </xf>
    <xf numFmtId="0" fontId="0" fillId="0" borderId="29" xfId="0" applyBorder="1" applyAlignment="1">
      <alignment/>
    </xf>
    <xf numFmtId="0" fontId="23" fillId="19" borderId="26" xfId="0" applyNumberFormat="1" applyFont="1" applyFill="1" applyBorder="1" applyAlignment="1">
      <alignment horizontal="center" vertical="center"/>
    </xf>
    <xf numFmtId="0" fontId="0" fillId="19" borderId="14" xfId="0" applyFont="1" applyFill="1" applyBorder="1" applyAlignment="1">
      <alignment horizontal="center"/>
    </xf>
    <xf numFmtId="0" fontId="0" fillId="19" borderId="19" xfId="0" applyFont="1" applyFill="1" applyBorder="1" applyAlignment="1">
      <alignment horizontal="center"/>
    </xf>
    <xf numFmtId="165" fontId="12" fillId="19" borderId="24" xfId="0" applyNumberFormat="1" applyFont="1" applyFill="1" applyBorder="1" applyAlignment="1">
      <alignment horizontal="center" vertical="center"/>
    </xf>
    <xf numFmtId="0" fontId="23" fillId="19" borderId="30" xfId="0" applyFont="1" applyFill="1" applyBorder="1" applyAlignment="1">
      <alignment/>
    </xf>
    <xf numFmtId="0" fontId="0" fillId="19" borderId="30" xfId="0" applyFont="1" applyFill="1" applyBorder="1" applyAlignment="1">
      <alignment/>
    </xf>
    <xf numFmtId="0" fontId="0" fillId="19" borderId="29" xfId="0" applyFont="1" applyFill="1" applyBorder="1" applyAlignment="1">
      <alignment/>
    </xf>
    <xf numFmtId="49" fontId="12" fillId="22" borderId="31" xfId="0" applyNumberFormat="1" applyFont="1" applyFill="1" applyBorder="1" applyAlignment="1">
      <alignment horizontal="center" vertical="center"/>
    </xf>
    <xf numFmtId="49" fontId="12" fillId="22" borderId="27" xfId="0" applyNumberFormat="1" applyFon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165" fontId="23" fillId="0" borderId="32" xfId="0" applyNumberFormat="1" applyFont="1" applyFill="1" applyBorder="1" applyAlignment="1" applyProtection="1">
      <alignment horizontal="center" vertical="center"/>
      <protection locked="0"/>
    </xf>
    <xf numFmtId="0" fontId="23" fillId="0" borderId="33" xfId="0" applyFont="1" applyBorder="1" applyAlignment="1">
      <alignment horizontal="center"/>
    </xf>
    <xf numFmtId="0" fontId="23" fillId="0" borderId="33" xfId="0" applyFont="1" applyBorder="1" applyAlignment="1">
      <alignment/>
    </xf>
    <xf numFmtId="0" fontId="0" fillId="0" borderId="33" xfId="0" applyFont="1" applyBorder="1" applyAlignment="1">
      <alignment/>
    </xf>
    <xf numFmtId="0" fontId="0" fillId="0" borderId="34" xfId="0" applyFont="1" applyBorder="1" applyAlignment="1">
      <alignment/>
    </xf>
    <xf numFmtId="164" fontId="19" fillId="19" borderId="0" xfId="0" applyNumberFormat="1" applyFont="1" applyFill="1" applyAlignment="1">
      <alignment horizontal="center" vertical="center"/>
    </xf>
    <xf numFmtId="0" fontId="0" fillId="0" borderId="0" xfId="0" applyAlignment="1">
      <alignment/>
    </xf>
    <xf numFmtId="14" fontId="23" fillId="0" borderId="32" xfId="0" applyNumberFormat="1" applyFont="1" applyFill="1" applyBorder="1" applyAlignment="1" applyProtection="1">
      <alignment horizontal="center" vertical="center"/>
      <protection locked="0"/>
    </xf>
    <xf numFmtId="0" fontId="23" fillId="0" borderId="33" xfId="0" applyNumberFormat="1" applyFont="1" applyBorder="1" applyAlignment="1">
      <alignment horizontal="center"/>
    </xf>
    <xf numFmtId="0" fontId="23" fillId="0" borderId="33" xfId="0" applyNumberFormat="1" applyFont="1" applyBorder="1" applyAlignment="1">
      <alignment/>
    </xf>
    <xf numFmtId="0" fontId="0" fillId="0" borderId="33" xfId="0" applyNumberFormat="1" applyFont="1" applyBorder="1" applyAlignment="1">
      <alignment/>
    </xf>
    <xf numFmtId="0" fontId="0" fillId="0" borderId="34" xfId="0" applyNumberFormat="1" applyFont="1" applyBorder="1" applyAlignment="1">
      <alignment/>
    </xf>
    <xf numFmtId="0" fontId="23" fillId="0" borderId="27" xfId="0" applyFont="1" applyBorder="1" applyAlignment="1">
      <alignment horizontal="center"/>
    </xf>
    <xf numFmtId="0" fontId="23" fillId="0" borderId="27" xfId="0" applyFont="1" applyBorder="1" applyAlignment="1">
      <alignment/>
    </xf>
    <xf numFmtId="165" fontId="0" fillId="19" borderId="0" xfId="0" applyNumberFormat="1" applyFont="1" applyFill="1" applyBorder="1" applyAlignment="1">
      <alignment horizontal="center" vertical="top"/>
    </xf>
    <xf numFmtId="0" fontId="0" fillId="19" borderId="0" xfId="0" applyFont="1" applyFill="1" applyAlignment="1">
      <alignment horizontal="center" vertical="top"/>
    </xf>
    <xf numFmtId="49" fontId="23" fillId="19" borderId="26" xfId="52"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0" fontId="23" fillId="19" borderId="26" xfId="0" applyFont="1" applyFill="1" applyBorder="1" applyAlignment="1">
      <alignment/>
    </xf>
    <xf numFmtId="0" fontId="0" fillId="0" borderId="19" xfId="0" applyBorder="1" applyAlignment="1">
      <alignment/>
    </xf>
    <xf numFmtId="0" fontId="29" fillId="19" borderId="21" xfId="52" applyFont="1" applyFill="1" applyBorder="1" applyAlignment="1" applyProtection="1">
      <alignment horizontal="center" vertical="center"/>
      <protection locked="0"/>
    </xf>
    <xf numFmtId="0" fontId="0" fillId="0" borderId="21" xfId="0" applyBorder="1" applyAlignment="1">
      <alignment/>
    </xf>
    <xf numFmtId="49" fontId="23" fillId="19" borderId="25" xfId="52"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167" fontId="0" fillId="19" borderId="10" xfId="0" applyNumberFormat="1" applyFont="1" applyFill="1" applyBorder="1" applyAlignment="1">
      <alignment horizontal="center" vertical="center"/>
    </xf>
    <xf numFmtId="165" fontId="0" fillId="19" borderId="10" xfId="0" applyNumberFormat="1" applyFont="1" applyFill="1" applyBorder="1" applyAlignment="1">
      <alignment horizontal="center" vertical="center"/>
    </xf>
    <xf numFmtId="0" fontId="0" fillId="19" borderId="10" xfId="0" applyFont="1" applyFill="1" applyBorder="1" applyAlignment="1">
      <alignment horizontal="center"/>
    </xf>
    <xf numFmtId="0" fontId="23" fillId="20" borderId="11" xfId="0" applyFont="1" applyFill="1" applyBorder="1" applyAlignment="1">
      <alignment horizontal="center" vertical="center"/>
    </xf>
    <xf numFmtId="0" fontId="0" fillId="6" borderId="11" xfId="0" applyFill="1" applyBorder="1" applyAlignment="1">
      <alignment horizontal="center"/>
    </xf>
    <xf numFmtId="0" fontId="0" fillId="0" borderId="28" xfId="0" applyBorder="1" applyAlignment="1">
      <alignment horizontal="center" vertical="center"/>
    </xf>
    <xf numFmtId="165" fontId="0" fillId="19" borderId="0" xfId="0" applyNumberFormat="1" applyFont="1" applyFill="1" applyBorder="1" applyAlignment="1">
      <alignment horizontal="center"/>
    </xf>
    <xf numFmtId="0" fontId="0" fillId="19" borderId="0" xfId="0" applyFont="1" applyFill="1" applyBorder="1" applyAlignment="1">
      <alignment horizontal="center"/>
    </xf>
    <xf numFmtId="165" fontId="0" fillId="19" borderId="10" xfId="0" applyNumberFormat="1" applyFont="1" applyFill="1" applyBorder="1" applyAlignment="1">
      <alignment horizontal="center" vertical="top"/>
    </xf>
    <xf numFmtId="49" fontId="28" fillId="6" borderId="31" xfId="52" applyNumberFormat="1" applyFont="1" applyFill="1" applyBorder="1" applyAlignment="1" applyProtection="1">
      <alignment horizontal="center" vertical="center"/>
      <protection locked="0"/>
    </xf>
    <xf numFmtId="49" fontId="23" fillId="19" borderId="24" xfId="52" applyNumberFormat="1" applyFont="1" applyFill="1" applyBorder="1" applyAlignment="1" applyProtection="1">
      <alignment horizontal="center" vertical="center"/>
      <protection locked="0"/>
    </xf>
    <xf numFmtId="0" fontId="0" fillId="0" borderId="29" xfId="0" applyBorder="1" applyAlignment="1">
      <alignment horizontal="center" vertical="center"/>
    </xf>
    <xf numFmtId="0" fontId="0" fillId="0" borderId="0" xfId="0" applyAlignment="1">
      <alignment horizontal="center" vertical="top"/>
    </xf>
    <xf numFmtId="0" fontId="12" fillId="6" borderId="0" xfId="52" applyFont="1" applyFill="1" applyBorder="1" applyAlignment="1" applyProtection="1">
      <alignment horizontal="center" vertical="center"/>
      <protection/>
    </xf>
    <xf numFmtId="0" fontId="0" fillId="0" borderId="0" xfId="0" applyAlignment="1" applyProtection="1">
      <alignment horizontal="center" vertical="center"/>
      <protection/>
    </xf>
    <xf numFmtId="49" fontId="23" fillId="19" borderId="35" xfId="52" applyNumberFormat="1" applyFont="1" applyFill="1" applyBorder="1" applyAlignment="1" applyProtection="1">
      <alignment horizontal="center" vertical="center"/>
      <protection locked="0"/>
    </xf>
    <xf numFmtId="49" fontId="23" fillId="19" borderId="36" xfId="52" applyNumberFormat="1" applyFont="1" applyFill="1" applyBorder="1" applyAlignment="1" applyProtection="1">
      <alignment horizontal="center" vertical="center"/>
      <protection locked="0"/>
    </xf>
    <xf numFmtId="49" fontId="23" fillId="19" borderId="37" xfId="52" applyNumberFormat="1" applyFont="1" applyFill="1" applyBorder="1" applyAlignment="1" applyProtection="1">
      <alignment horizontal="center" vertical="center"/>
      <protection locked="0"/>
    </xf>
    <xf numFmtId="49" fontId="23" fillId="19" borderId="38" xfId="52" applyNumberFormat="1" applyFont="1" applyFill="1" applyBorder="1" applyAlignment="1" applyProtection="1">
      <alignment horizontal="center" vertical="center"/>
      <protection locked="0"/>
    </xf>
    <xf numFmtId="165" fontId="0" fillId="19" borderId="10" xfId="0" applyNumberFormat="1" applyFont="1" applyFill="1" applyBorder="1" applyAlignment="1" applyProtection="1">
      <alignment horizontal="center" vertical="top"/>
      <protection/>
    </xf>
    <xf numFmtId="0" fontId="23" fillId="19" borderId="0" xfId="0" applyFont="1" applyFill="1" applyBorder="1" applyAlignment="1">
      <alignment/>
    </xf>
    <xf numFmtId="0" fontId="23" fillId="19" borderId="18" xfId="0" applyFont="1" applyFill="1" applyBorder="1" applyAlignment="1">
      <alignment/>
    </xf>
    <xf numFmtId="170" fontId="23" fillId="19" borderId="39" xfId="0" applyNumberFormat="1" applyFont="1" applyFill="1" applyBorder="1" applyAlignment="1" applyProtection="1">
      <alignment horizontal="center"/>
      <protection/>
    </xf>
    <xf numFmtId="49" fontId="12" fillId="22" borderId="28" xfId="0" applyNumberFormat="1" applyFont="1" applyFill="1" applyBorder="1" applyAlignment="1">
      <alignment horizontal="center" vertical="center"/>
    </xf>
    <xf numFmtId="49" fontId="28" fillId="6" borderId="40" xfId="52" applyNumberFormat="1" applyFont="1" applyFill="1" applyBorder="1" applyAlignment="1" applyProtection="1">
      <alignment horizontal="center" vertical="center"/>
      <protection locked="0"/>
    </xf>
    <xf numFmtId="49" fontId="28" fillId="6" borderId="41" xfId="52" applyNumberFormat="1" applyFont="1" applyFill="1" applyBorder="1" applyAlignment="1" applyProtection="1">
      <alignment horizontal="center" vertical="center"/>
      <protection locked="0"/>
    </xf>
    <xf numFmtId="0" fontId="23" fillId="19" borderId="29" xfId="0" applyFont="1" applyFill="1" applyBorder="1" applyAlignment="1">
      <alignment/>
    </xf>
    <xf numFmtId="0" fontId="23" fillId="0" borderId="32" xfId="0" applyNumberFormat="1" applyFont="1" applyFill="1" applyBorder="1" applyAlignment="1" applyProtection="1">
      <alignment horizontal="center" vertical="center"/>
      <protection locked="0"/>
    </xf>
    <xf numFmtId="49" fontId="23" fillId="19" borderId="42" xfId="52" applyNumberFormat="1" applyFont="1" applyFill="1" applyBorder="1" applyAlignment="1" applyProtection="1">
      <alignment horizontal="center" vertical="center"/>
      <protection locked="0"/>
    </xf>
    <xf numFmtId="49" fontId="23" fillId="19" borderId="43" xfId="52" applyNumberFormat="1" applyFont="1" applyFill="1" applyBorder="1" applyAlignment="1" applyProtection="1">
      <alignment horizontal="center" vertical="center"/>
      <protection locked="0"/>
    </xf>
    <xf numFmtId="0" fontId="23" fillId="19" borderId="14" xfId="0" applyFont="1" applyFill="1" applyBorder="1" applyAlignment="1">
      <alignment/>
    </xf>
    <xf numFmtId="0" fontId="23" fillId="19" borderId="19"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2" xfId="50"/>
    <cellStyle name="Neutral" xfId="51"/>
    <cellStyle name="Normal 2 2" xfId="52"/>
    <cellStyle name="Notas" xfId="53"/>
    <cellStyle name="Percent" xfId="54"/>
    <cellStyle name="Predeterminado" xfId="55"/>
    <cellStyle name="PuntosFex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wmf"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wmf"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504825</xdr:colOff>
      <xdr:row>11</xdr:row>
      <xdr:rowOff>47625</xdr:rowOff>
    </xdr:from>
    <xdr:ext cx="104775" cy="190500"/>
    <xdr:sp>
      <xdr:nvSpPr>
        <xdr:cNvPr id="1" name="Text Box 23"/>
        <xdr:cNvSpPr txBox="1">
          <a:spLocks noChangeAspect="1" noChangeArrowheads="1"/>
        </xdr:cNvSpPr>
      </xdr:nvSpPr>
      <xdr:spPr>
        <a:xfrm>
          <a:off x="4048125" y="1533525"/>
          <a:ext cx="104775" cy="190500"/>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1</a:t>
          </a:r>
        </a:p>
      </xdr:txBody>
    </xdr:sp>
    <xdr:clientData/>
  </xdr:oneCellAnchor>
  <xdr:oneCellAnchor>
    <xdr:from>
      <xdr:col>7</xdr:col>
      <xdr:colOff>504825</xdr:colOff>
      <xdr:row>17</xdr:row>
      <xdr:rowOff>47625</xdr:rowOff>
    </xdr:from>
    <xdr:ext cx="104775" cy="190500"/>
    <xdr:sp>
      <xdr:nvSpPr>
        <xdr:cNvPr id="2" name="Text Box 24"/>
        <xdr:cNvSpPr txBox="1">
          <a:spLocks noChangeAspect="1" noChangeArrowheads="1"/>
        </xdr:cNvSpPr>
      </xdr:nvSpPr>
      <xdr:spPr>
        <a:xfrm>
          <a:off x="4048125" y="3019425"/>
          <a:ext cx="104775" cy="190500"/>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2</a:t>
          </a:r>
        </a:p>
      </xdr:txBody>
    </xdr:sp>
    <xdr:clientData/>
  </xdr:oneCellAnchor>
  <xdr:oneCellAnchor>
    <xdr:from>
      <xdr:col>7</xdr:col>
      <xdr:colOff>504825</xdr:colOff>
      <xdr:row>23</xdr:row>
      <xdr:rowOff>47625</xdr:rowOff>
    </xdr:from>
    <xdr:ext cx="104775" cy="190500"/>
    <xdr:sp>
      <xdr:nvSpPr>
        <xdr:cNvPr id="3" name="Text Box 25"/>
        <xdr:cNvSpPr txBox="1">
          <a:spLocks noChangeAspect="1" noChangeArrowheads="1"/>
        </xdr:cNvSpPr>
      </xdr:nvSpPr>
      <xdr:spPr>
        <a:xfrm>
          <a:off x="4048125" y="4505325"/>
          <a:ext cx="104775" cy="190500"/>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3</a:t>
          </a:r>
        </a:p>
      </xdr:txBody>
    </xdr:sp>
    <xdr:clientData/>
  </xdr:oneCellAnchor>
  <xdr:oneCellAnchor>
    <xdr:from>
      <xdr:col>7</xdr:col>
      <xdr:colOff>504825</xdr:colOff>
      <xdr:row>29</xdr:row>
      <xdr:rowOff>47625</xdr:rowOff>
    </xdr:from>
    <xdr:ext cx="104775" cy="190500"/>
    <xdr:sp>
      <xdr:nvSpPr>
        <xdr:cNvPr id="4" name="Text Box 26"/>
        <xdr:cNvSpPr txBox="1">
          <a:spLocks noChangeAspect="1" noChangeArrowheads="1"/>
        </xdr:cNvSpPr>
      </xdr:nvSpPr>
      <xdr:spPr>
        <a:xfrm>
          <a:off x="4048125" y="5991225"/>
          <a:ext cx="104775" cy="190500"/>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4</a:t>
          </a:r>
        </a:p>
      </xdr:txBody>
    </xdr:sp>
    <xdr:clientData/>
  </xdr:oneCellAnchor>
  <xdr:oneCellAnchor>
    <xdr:from>
      <xdr:col>8</xdr:col>
      <xdr:colOff>495300</xdr:colOff>
      <xdr:row>12</xdr:row>
      <xdr:rowOff>200025</xdr:rowOff>
    </xdr:from>
    <xdr:ext cx="104775" cy="209550"/>
    <xdr:sp>
      <xdr:nvSpPr>
        <xdr:cNvPr id="5" name="Text Box 27"/>
        <xdr:cNvSpPr txBox="1">
          <a:spLocks noChangeAspect="1" noChangeArrowheads="1"/>
        </xdr:cNvSpPr>
      </xdr:nvSpPr>
      <xdr:spPr>
        <a:xfrm>
          <a:off x="5343525" y="1933575"/>
          <a:ext cx="104775" cy="209550"/>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1</a:t>
          </a:r>
        </a:p>
      </xdr:txBody>
    </xdr:sp>
    <xdr:clientData/>
  </xdr:oneCellAnchor>
  <xdr:oneCellAnchor>
    <xdr:from>
      <xdr:col>8</xdr:col>
      <xdr:colOff>495300</xdr:colOff>
      <xdr:row>24</xdr:row>
      <xdr:rowOff>200025</xdr:rowOff>
    </xdr:from>
    <xdr:ext cx="104775" cy="209550"/>
    <xdr:sp>
      <xdr:nvSpPr>
        <xdr:cNvPr id="6" name="Text Box 29"/>
        <xdr:cNvSpPr txBox="1">
          <a:spLocks noChangeAspect="1" noChangeArrowheads="1"/>
        </xdr:cNvSpPr>
      </xdr:nvSpPr>
      <xdr:spPr>
        <a:xfrm>
          <a:off x="5343525" y="4905375"/>
          <a:ext cx="104775" cy="209550"/>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2</a:t>
          </a:r>
        </a:p>
      </xdr:txBody>
    </xdr:sp>
    <xdr:clientData/>
  </xdr:oneCellAnchor>
  <xdr:twoCellAnchor>
    <xdr:from>
      <xdr:col>0</xdr:col>
      <xdr:colOff>0</xdr:colOff>
      <xdr:row>0</xdr:row>
      <xdr:rowOff>0</xdr:rowOff>
    </xdr:from>
    <xdr:to>
      <xdr:col>5</xdr:col>
      <xdr:colOff>0</xdr:colOff>
      <xdr:row>4</xdr:row>
      <xdr:rowOff>133350</xdr:rowOff>
    </xdr:to>
    <xdr:pic>
      <xdr:nvPicPr>
        <xdr:cNvPr id="7" name="Picture 14"/>
        <xdr:cNvPicPr preferRelativeResize="1">
          <a:picLocks noChangeAspect="1"/>
        </xdr:cNvPicPr>
      </xdr:nvPicPr>
      <xdr:blipFill>
        <a:blip r:embed="rId1"/>
        <a:stretch>
          <a:fillRect/>
        </a:stretch>
      </xdr:blipFill>
      <xdr:spPr>
        <a:xfrm>
          <a:off x="0" y="0"/>
          <a:ext cx="1476375" cy="704850"/>
        </a:xfrm>
        <a:prstGeom prst="rect">
          <a:avLst/>
        </a:prstGeom>
        <a:noFill/>
        <a:ln w="9525" cmpd="sng">
          <a:noFill/>
        </a:ln>
      </xdr:spPr>
    </xdr:pic>
    <xdr:clientData/>
  </xdr:twoCellAnchor>
  <xdr:twoCellAnchor>
    <xdr:from>
      <xdr:col>10</xdr:col>
      <xdr:colOff>133350</xdr:colOff>
      <xdr:row>0</xdr:row>
      <xdr:rowOff>19050</xdr:rowOff>
    </xdr:from>
    <xdr:to>
      <xdr:col>10</xdr:col>
      <xdr:colOff>1295400</xdr:colOff>
      <xdr:row>4</xdr:row>
      <xdr:rowOff>133350</xdr:rowOff>
    </xdr:to>
    <xdr:pic>
      <xdr:nvPicPr>
        <xdr:cNvPr id="8" name="Picture 2208"/>
        <xdr:cNvPicPr preferRelativeResize="1">
          <a:picLocks noChangeAspect="1"/>
        </xdr:cNvPicPr>
      </xdr:nvPicPr>
      <xdr:blipFill>
        <a:blip r:embed="rId2"/>
        <a:stretch>
          <a:fillRect/>
        </a:stretch>
      </xdr:blipFill>
      <xdr:spPr>
        <a:xfrm>
          <a:off x="7591425" y="19050"/>
          <a:ext cx="1162050" cy="685800"/>
        </a:xfrm>
        <a:prstGeom prst="rect">
          <a:avLst/>
        </a:prstGeom>
        <a:noFill/>
        <a:ln w="9525" cmpd="sng">
          <a:noFill/>
        </a:ln>
      </xdr:spPr>
    </xdr:pic>
    <xdr:clientData/>
  </xdr:twoCellAnchor>
  <xdr:twoCellAnchor>
    <xdr:from>
      <xdr:col>9</xdr:col>
      <xdr:colOff>1114425</xdr:colOff>
      <xdr:row>11</xdr:row>
      <xdr:rowOff>28575</xdr:rowOff>
    </xdr:from>
    <xdr:to>
      <xdr:col>10</xdr:col>
      <xdr:colOff>1285875</xdr:colOff>
      <xdr:row>13</xdr:row>
      <xdr:rowOff>123825</xdr:rowOff>
    </xdr:to>
    <xdr:pic>
      <xdr:nvPicPr>
        <xdr:cNvPr id="9" name="Picture 13"/>
        <xdr:cNvPicPr preferRelativeResize="1">
          <a:picLocks noChangeAspect="1"/>
        </xdr:cNvPicPr>
      </xdr:nvPicPr>
      <xdr:blipFill>
        <a:blip r:embed="rId3"/>
        <a:stretch>
          <a:fillRect/>
        </a:stretch>
      </xdr:blipFill>
      <xdr:spPr>
        <a:xfrm>
          <a:off x="7267575" y="1514475"/>
          <a:ext cx="1476375" cy="590550"/>
        </a:xfrm>
        <a:prstGeom prst="rect">
          <a:avLst/>
        </a:prstGeom>
        <a:noFill/>
        <a:ln w="9525" cmpd="sng">
          <a:noFill/>
        </a:ln>
      </xdr:spPr>
    </xdr:pic>
    <xdr:clientData/>
  </xdr:twoCellAnchor>
  <xdr:twoCellAnchor>
    <xdr:from>
      <xdr:col>7</xdr:col>
      <xdr:colOff>571500</xdr:colOff>
      <xdr:row>46</xdr:row>
      <xdr:rowOff>0</xdr:rowOff>
    </xdr:from>
    <xdr:to>
      <xdr:col>8</xdr:col>
      <xdr:colOff>742950</xdr:colOff>
      <xdr:row>50</xdr:row>
      <xdr:rowOff>114300</xdr:rowOff>
    </xdr:to>
    <xdr:pic>
      <xdr:nvPicPr>
        <xdr:cNvPr id="10" name="Picture 11"/>
        <xdr:cNvPicPr preferRelativeResize="1">
          <a:picLocks noChangeAspect="1"/>
        </xdr:cNvPicPr>
      </xdr:nvPicPr>
      <xdr:blipFill>
        <a:blip r:embed="rId4"/>
        <a:stretch>
          <a:fillRect/>
        </a:stretch>
      </xdr:blipFill>
      <xdr:spPr>
        <a:xfrm>
          <a:off x="4114800" y="9020175"/>
          <a:ext cx="1476375" cy="704850"/>
        </a:xfrm>
        <a:prstGeom prst="rect">
          <a:avLst/>
        </a:prstGeom>
        <a:noFill/>
        <a:ln w="9525" cmpd="sng">
          <a:noFill/>
        </a:ln>
      </xdr:spPr>
    </xdr:pic>
    <xdr:clientData/>
  </xdr:twoCellAnchor>
  <xdr:twoCellAnchor>
    <xdr:from>
      <xdr:col>5</xdr:col>
      <xdr:colOff>304800</xdr:colOff>
      <xdr:row>45</xdr:row>
      <xdr:rowOff>152400</xdr:rowOff>
    </xdr:from>
    <xdr:to>
      <xdr:col>6</xdr:col>
      <xdr:colOff>133350</xdr:colOff>
      <xdr:row>50</xdr:row>
      <xdr:rowOff>133350</xdr:rowOff>
    </xdr:to>
    <xdr:pic>
      <xdr:nvPicPr>
        <xdr:cNvPr id="11" name="Picture 10"/>
        <xdr:cNvPicPr preferRelativeResize="1">
          <a:picLocks noChangeAspect="1"/>
        </xdr:cNvPicPr>
      </xdr:nvPicPr>
      <xdr:blipFill>
        <a:blip r:embed="rId5"/>
        <a:stretch>
          <a:fillRect/>
        </a:stretch>
      </xdr:blipFill>
      <xdr:spPr>
        <a:xfrm>
          <a:off x="1781175" y="9010650"/>
          <a:ext cx="14763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600075</xdr:colOff>
      <xdr:row>9</xdr:row>
      <xdr:rowOff>95250</xdr:rowOff>
    </xdr:from>
    <xdr:ext cx="104775" cy="200025"/>
    <xdr:sp>
      <xdr:nvSpPr>
        <xdr:cNvPr id="1" name="Text Box 2480"/>
        <xdr:cNvSpPr txBox="1">
          <a:spLocks noChangeAspect="1" noChangeArrowheads="1"/>
        </xdr:cNvSpPr>
      </xdr:nvSpPr>
      <xdr:spPr>
        <a:xfrm>
          <a:off x="5448300" y="12954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1</a:t>
          </a:r>
        </a:p>
      </xdr:txBody>
    </xdr:sp>
    <xdr:clientData/>
  </xdr:oneCellAnchor>
  <xdr:oneCellAnchor>
    <xdr:from>
      <xdr:col>8</xdr:col>
      <xdr:colOff>600075</xdr:colOff>
      <xdr:row>21</xdr:row>
      <xdr:rowOff>95250</xdr:rowOff>
    </xdr:from>
    <xdr:ext cx="104775" cy="200025"/>
    <xdr:sp>
      <xdr:nvSpPr>
        <xdr:cNvPr id="2" name="Text Box 2481"/>
        <xdr:cNvSpPr txBox="1">
          <a:spLocks noChangeAspect="1" noChangeArrowheads="1"/>
        </xdr:cNvSpPr>
      </xdr:nvSpPr>
      <xdr:spPr>
        <a:xfrm>
          <a:off x="5448300" y="30099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2</a:t>
          </a:r>
        </a:p>
      </xdr:txBody>
    </xdr:sp>
    <xdr:clientData/>
  </xdr:oneCellAnchor>
  <xdr:oneCellAnchor>
    <xdr:from>
      <xdr:col>8</xdr:col>
      <xdr:colOff>600075</xdr:colOff>
      <xdr:row>33</xdr:row>
      <xdr:rowOff>95250</xdr:rowOff>
    </xdr:from>
    <xdr:ext cx="104775" cy="200025"/>
    <xdr:sp>
      <xdr:nvSpPr>
        <xdr:cNvPr id="3" name="Text Box 2482"/>
        <xdr:cNvSpPr txBox="1">
          <a:spLocks noChangeAspect="1" noChangeArrowheads="1"/>
        </xdr:cNvSpPr>
      </xdr:nvSpPr>
      <xdr:spPr>
        <a:xfrm>
          <a:off x="5448300" y="47244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3</a:t>
          </a:r>
        </a:p>
      </xdr:txBody>
    </xdr:sp>
    <xdr:clientData/>
  </xdr:oneCellAnchor>
  <xdr:oneCellAnchor>
    <xdr:from>
      <xdr:col>8</xdr:col>
      <xdr:colOff>600075</xdr:colOff>
      <xdr:row>45</xdr:row>
      <xdr:rowOff>95250</xdr:rowOff>
    </xdr:from>
    <xdr:ext cx="104775" cy="200025"/>
    <xdr:sp>
      <xdr:nvSpPr>
        <xdr:cNvPr id="4" name="Text Box 2483"/>
        <xdr:cNvSpPr txBox="1">
          <a:spLocks noChangeAspect="1" noChangeArrowheads="1"/>
        </xdr:cNvSpPr>
      </xdr:nvSpPr>
      <xdr:spPr>
        <a:xfrm>
          <a:off x="5448300" y="64389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4</a:t>
          </a:r>
        </a:p>
      </xdr:txBody>
    </xdr:sp>
    <xdr:clientData/>
  </xdr:oneCellAnchor>
  <xdr:oneCellAnchor>
    <xdr:from>
      <xdr:col>8</xdr:col>
      <xdr:colOff>600075</xdr:colOff>
      <xdr:row>57</xdr:row>
      <xdr:rowOff>95250</xdr:rowOff>
    </xdr:from>
    <xdr:ext cx="104775" cy="200025"/>
    <xdr:sp>
      <xdr:nvSpPr>
        <xdr:cNvPr id="5" name="Text Box 2484"/>
        <xdr:cNvSpPr txBox="1">
          <a:spLocks noChangeAspect="1" noChangeArrowheads="1"/>
        </xdr:cNvSpPr>
      </xdr:nvSpPr>
      <xdr:spPr>
        <a:xfrm>
          <a:off x="5448300" y="81534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5</a:t>
          </a:r>
        </a:p>
      </xdr:txBody>
    </xdr:sp>
    <xdr:clientData/>
  </xdr:oneCellAnchor>
  <xdr:oneCellAnchor>
    <xdr:from>
      <xdr:col>8</xdr:col>
      <xdr:colOff>600075</xdr:colOff>
      <xdr:row>69</xdr:row>
      <xdr:rowOff>95250</xdr:rowOff>
    </xdr:from>
    <xdr:ext cx="104775" cy="200025"/>
    <xdr:sp>
      <xdr:nvSpPr>
        <xdr:cNvPr id="6" name="Text Box 2485"/>
        <xdr:cNvSpPr txBox="1">
          <a:spLocks noChangeAspect="1" noChangeArrowheads="1"/>
        </xdr:cNvSpPr>
      </xdr:nvSpPr>
      <xdr:spPr>
        <a:xfrm>
          <a:off x="5448300" y="98679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6</a:t>
          </a:r>
        </a:p>
      </xdr:txBody>
    </xdr:sp>
    <xdr:clientData/>
  </xdr:oneCellAnchor>
  <xdr:oneCellAnchor>
    <xdr:from>
      <xdr:col>8</xdr:col>
      <xdr:colOff>600075</xdr:colOff>
      <xdr:row>81</xdr:row>
      <xdr:rowOff>95250</xdr:rowOff>
    </xdr:from>
    <xdr:ext cx="104775" cy="200025"/>
    <xdr:sp>
      <xdr:nvSpPr>
        <xdr:cNvPr id="7" name="Text Box 2486"/>
        <xdr:cNvSpPr txBox="1">
          <a:spLocks noChangeAspect="1" noChangeArrowheads="1"/>
        </xdr:cNvSpPr>
      </xdr:nvSpPr>
      <xdr:spPr>
        <a:xfrm>
          <a:off x="5448300" y="115824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7</a:t>
          </a:r>
        </a:p>
      </xdr:txBody>
    </xdr:sp>
    <xdr:clientData/>
  </xdr:oneCellAnchor>
  <xdr:oneCellAnchor>
    <xdr:from>
      <xdr:col>8</xdr:col>
      <xdr:colOff>600075</xdr:colOff>
      <xdr:row>93</xdr:row>
      <xdr:rowOff>95250</xdr:rowOff>
    </xdr:from>
    <xdr:ext cx="104775" cy="200025"/>
    <xdr:sp>
      <xdr:nvSpPr>
        <xdr:cNvPr id="8" name="Text Box 2487"/>
        <xdr:cNvSpPr txBox="1">
          <a:spLocks noChangeAspect="1" noChangeArrowheads="1"/>
        </xdr:cNvSpPr>
      </xdr:nvSpPr>
      <xdr:spPr>
        <a:xfrm>
          <a:off x="5448300" y="132969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8</a:t>
          </a:r>
        </a:p>
      </xdr:txBody>
    </xdr:sp>
    <xdr:clientData/>
  </xdr:oneCellAnchor>
  <xdr:oneCellAnchor>
    <xdr:from>
      <xdr:col>9</xdr:col>
      <xdr:colOff>619125</xdr:colOff>
      <xdr:row>12</xdr:row>
      <xdr:rowOff>19050</xdr:rowOff>
    </xdr:from>
    <xdr:ext cx="104775" cy="200025"/>
    <xdr:sp>
      <xdr:nvSpPr>
        <xdr:cNvPr id="9" name="Text Box 2488"/>
        <xdr:cNvSpPr txBox="1">
          <a:spLocks noChangeAspect="1" noChangeArrowheads="1"/>
        </xdr:cNvSpPr>
      </xdr:nvSpPr>
      <xdr:spPr>
        <a:xfrm>
          <a:off x="6905625" y="1647825"/>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1</a:t>
          </a:r>
        </a:p>
      </xdr:txBody>
    </xdr:sp>
    <xdr:clientData/>
  </xdr:oneCellAnchor>
  <xdr:oneCellAnchor>
    <xdr:from>
      <xdr:col>9</xdr:col>
      <xdr:colOff>619125</xdr:colOff>
      <xdr:row>36</xdr:row>
      <xdr:rowOff>19050</xdr:rowOff>
    </xdr:from>
    <xdr:ext cx="104775" cy="200025"/>
    <xdr:sp>
      <xdr:nvSpPr>
        <xdr:cNvPr id="10" name="Text Box 2489"/>
        <xdr:cNvSpPr txBox="1">
          <a:spLocks noChangeAspect="1" noChangeArrowheads="1"/>
        </xdr:cNvSpPr>
      </xdr:nvSpPr>
      <xdr:spPr>
        <a:xfrm>
          <a:off x="6905625" y="5076825"/>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2</a:t>
          </a:r>
        </a:p>
      </xdr:txBody>
    </xdr:sp>
    <xdr:clientData/>
  </xdr:oneCellAnchor>
  <xdr:oneCellAnchor>
    <xdr:from>
      <xdr:col>9</xdr:col>
      <xdr:colOff>619125</xdr:colOff>
      <xdr:row>60</xdr:row>
      <xdr:rowOff>19050</xdr:rowOff>
    </xdr:from>
    <xdr:ext cx="104775" cy="200025"/>
    <xdr:sp>
      <xdr:nvSpPr>
        <xdr:cNvPr id="11" name="Text Box 2490"/>
        <xdr:cNvSpPr txBox="1">
          <a:spLocks noChangeAspect="1" noChangeArrowheads="1"/>
        </xdr:cNvSpPr>
      </xdr:nvSpPr>
      <xdr:spPr>
        <a:xfrm>
          <a:off x="6905625" y="8505825"/>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3</a:t>
          </a:r>
        </a:p>
      </xdr:txBody>
    </xdr:sp>
    <xdr:clientData/>
  </xdr:oneCellAnchor>
  <xdr:oneCellAnchor>
    <xdr:from>
      <xdr:col>9</xdr:col>
      <xdr:colOff>619125</xdr:colOff>
      <xdr:row>84</xdr:row>
      <xdr:rowOff>19050</xdr:rowOff>
    </xdr:from>
    <xdr:ext cx="104775" cy="200025"/>
    <xdr:sp>
      <xdr:nvSpPr>
        <xdr:cNvPr id="12" name="Text Box 2491"/>
        <xdr:cNvSpPr txBox="1">
          <a:spLocks noChangeAspect="1" noChangeArrowheads="1"/>
        </xdr:cNvSpPr>
      </xdr:nvSpPr>
      <xdr:spPr>
        <a:xfrm>
          <a:off x="6905625" y="11934825"/>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4</a:t>
          </a:r>
        </a:p>
      </xdr:txBody>
    </xdr:sp>
    <xdr:clientData/>
  </xdr:oneCellAnchor>
  <xdr:oneCellAnchor>
    <xdr:from>
      <xdr:col>10</xdr:col>
      <xdr:colOff>609600</xdr:colOff>
      <xdr:row>17</xdr:row>
      <xdr:rowOff>95250</xdr:rowOff>
    </xdr:from>
    <xdr:ext cx="104775" cy="200025"/>
    <xdr:sp>
      <xdr:nvSpPr>
        <xdr:cNvPr id="13" name="Text Box 2493"/>
        <xdr:cNvSpPr txBox="1">
          <a:spLocks noChangeAspect="1" noChangeArrowheads="1"/>
        </xdr:cNvSpPr>
      </xdr:nvSpPr>
      <xdr:spPr>
        <a:xfrm>
          <a:off x="8201025" y="24384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1</a:t>
          </a:r>
        </a:p>
      </xdr:txBody>
    </xdr:sp>
    <xdr:clientData/>
  </xdr:oneCellAnchor>
  <xdr:oneCellAnchor>
    <xdr:from>
      <xdr:col>10</xdr:col>
      <xdr:colOff>609600</xdr:colOff>
      <xdr:row>65</xdr:row>
      <xdr:rowOff>95250</xdr:rowOff>
    </xdr:from>
    <xdr:ext cx="104775" cy="200025"/>
    <xdr:sp>
      <xdr:nvSpPr>
        <xdr:cNvPr id="14" name="Text Box 2494"/>
        <xdr:cNvSpPr txBox="1">
          <a:spLocks noChangeAspect="1" noChangeArrowheads="1"/>
        </xdr:cNvSpPr>
      </xdr:nvSpPr>
      <xdr:spPr>
        <a:xfrm>
          <a:off x="8201025" y="9296400"/>
          <a:ext cx="104775" cy="200025"/>
        </a:xfrm>
        <a:prstGeom prst="rect">
          <a:avLst/>
        </a:prstGeom>
        <a:noFill/>
        <a:ln w="9525" cmpd="sng">
          <a:noFill/>
        </a:ln>
      </xdr:spPr>
      <xdr:txBody>
        <a:bodyPr vertOverflow="clip" wrap="square" lIns="18288" tIns="22860" rIns="18288" bIns="22860" anchor="ctr">
          <a:spAutoFit/>
        </a:bodyPr>
        <a:p>
          <a:pPr algn="ctr">
            <a:defRPr/>
          </a:pPr>
          <a:r>
            <a:rPr lang="en-US" cap="none" sz="1000" b="1" i="0" u="none" baseline="0">
              <a:solidFill>
                <a:srgbClr val="969696"/>
              </a:solidFill>
              <a:latin typeface="Arial"/>
              <a:ea typeface="Arial"/>
              <a:cs typeface="Arial"/>
            </a:rPr>
            <a:t>2</a:t>
          </a:r>
        </a:p>
      </xdr:txBody>
    </xdr:sp>
    <xdr:clientData/>
  </xdr:oneCellAnchor>
  <xdr:twoCellAnchor>
    <xdr:from>
      <xdr:col>0</xdr:col>
      <xdr:colOff>0</xdr:colOff>
      <xdr:row>0</xdr:row>
      <xdr:rowOff>0</xdr:rowOff>
    </xdr:from>
    <xdr:to>
      <xdr:col>5</xdr:col>
      <xdr:colOff>0</xdr:colOff>
      <xdr:row>4</xdr:row>
      <xdr:rowOff>133350</xdr:rowOff>
    </xdr:to>
    <xdr:pic>
      <xdr:nvPicPr>
        <xdr:cNvPr id="15" name="Picture 14"/>
        <xdr:cNvPicPr preferRelativeResize="1">
          <a:picLocks noChangeAspect="1"/>
        </xdr:cNvPicPr>
      </xdr:nvPicPr>
      <xdr:blipFill>
        <a:blip r:embed="rId1"/>
        <a:stretch>
          <a:fillRect/>
        </a:stretch>
      </xdr:blipFill>
      <xdr:spPr>
        <a:xfrm>
          <a:off x="0" y="0"/>
          <a:ext cx="1476375" cy="704850"/>
        </a:xfrm>
        <a:prstGeom prst="rect">
          <a:avLst/>
        </a:prstGeom>
        <a:noFill/>
        <a:ln w="9525" cmpd="sng">
          <a:noFill/>
        </a:ln>
      </xdr:spPr>
    </xdr:pic>
    <xdr:clientData/>
  </xdr:twoCellAnchor>
  <xdr:twoCellAnchor>
    <xdr:from>
      <xdr:col>11</xdr:col>
      <xdr:colOff>133350</xdr:colOff>
      <xdr:row>0</xdr:row>
      <xdr:rowOff>19050</xdr:rowOff>
    </xdr:from>
    <xdr:to>
      <xdr:col>11</xdr:col>
      <xdr:colOff>1295400</xdr:colOff>
      <xdr:row>4</xdr:row>
      <xdr:rowOff>133350</xdr:rowOff>
    </xdr:to>
    <xdr:pic>
      <xdr:nvPicPr>
        <xdr:cNvPr id="16" name="Picture 2208"/>
        <xdr:cNvPicPr preferRelativeResize="1">
          <a:picLocks noChangeAspect="1"/>
        </xdr:cNvPicPr>
      </xdr:nvPicPr>
      <xdr:blipFill>
        <a:blip r:embed="rId2"/>
        <a:stretch>
          <a:fillRect/>
        </a:stretch>
      </xdr:blipFill>
      <xdr:spPr>
        <a:xfrm>
          <a:off x="9029700" y="19050"/>
          <a:ext cx="1162050" cy="685800"/>
        </a:xfrm>
        <a:prstGeom prst="rect">
          <a:avLst/>
        </a:prstGeom>
        <a:noFill/>
        <a:ln w="9525" cmpd="sng">
          <a:noFill/>
        </a:ln>
      </xdr:spPr>
    </xdr:pic>
    <xdr:clientData/>
  </xdr:twoCellAnchor>
  <xdr:twoCellAnchor>
    <xdr:from>
      <xdr:col>10</xdr:col>
      <xdr:colOff>1114425</xdr:colOff>
      <xdr:row>9</xdr:row>
      <xdr:rowOff>28575</xdr:rowOff>
    </xdr:from>
    <xdr:to>
      <xdr:col>11</xdr:col>
      <xdr:colOff>1285875</xdr:colOff>
      <xdr:row>13</xdr:row>
      <xdr:rowOff>47625</xdr:rowOff>
    </xdr:to>
    <xdr:pic>
      <xdr:nvPicPr>
        <xdr:cNvPr id="17" name="Picture 13"/>
        <xdr:cNvPicPr preferRelativeResize="1">
          <a:picLocks noChangeAspect="1"/>
        </xdr:cNvPicPr>
      </xdr:nvPicPr>
      <xdr:blipFill>
        <a:blip r:embed="rId3"/>
        <a:stretch>
          <a:fillRect/>
        </a:stretch>
      </xdr:blipFill>
      <xdr:spPr>
        <a:xfrm>
          <a:off x="8705850" y="1228725"/>
          <a:ext cx="1476375" cy="590550"/>
        </a:xfrm>
        <a:prstGeom prst="rect">
          <a:avLst/>
        </a:prstGeom>
        <a:noFill/>
        <a:ln w="9525" cmpd="sng">
          <a:noFill/>
        </a:ln>
      </xdr:spPr>
    </xdr:pic>
    <xdr:clientData/>
  </xdr:twoCellAnchor>
  <xdr:twoCellAnchor>
    <xdr:from>
      <xdr:col>7</xdr:col>
      <xdr:colOff>1295400</xdr:colOff>
      <xdr:row>116</xdr:row>
      <xdr:rowOff>19050</xdr:rowOff>
    </xdr:from>
    <xdr:to>
      <xdr:col>9</xdr:col>
      <xdr:colOff>28575</xdr:colOff>
      <xdr:row>120</xdr:row>
      <xdr:rowOff>133350</xdr:rowOff>
    </xdr:to>
    <xdr:pic>
      <xdr:nvPicPr>
        <xdr:cNvPr id="18" name="Picture 11"/>
        <xdr:cNvPicPr preferRelativeResize="1">
          <a:picLocks noChangeAspect="1"/>
        </xdr:cNvPicPr>
      </xdr:nvPicPr>
      <xdr:blipFill>
        <a:blip r:embed="rId4"/>
        <a:stretch>
          <a:fillRect/>
        </a:stretch>
      </xdr:blipFill>
      <xdr:spPr>
        <a:xfrm>
          <a:off x="4838700" y="16525875"/>
          <a:ext cx="1476375" cy="704850"/>
        </a:xfrm>
        <a:prstGeom prst="rect">
          <a:avLst/>
        </a:prstGeom>
        <a:noFill/>
        <a:ln w="9525" cmpd="sng">
          <a:noFill/>
        </a:ln>
      </xdr:spPr>
    </xdr:pic>
    <xdr:clientData/>
  </xdr:twoCellAnchor>
  <xdr:twoCellAnchor>
    <xdr:from>
      <xdr:col>5</xdr:col>
      <xdr:colOff>1143000</xdr:colOff>
      <xdr:row>116</xdr:row>
      <xdr:rowOff>9525</xdr:rowOff>
    </xdr:from>
    <xdr:to>
      <xdr:col>7</xdr:col>
      <xdr:colOff>552450</xdr:colOff>
      <xdr:row>121</xdr:row>
      <xdr:rowOff>9525</xdr:rowOff>
    </xdr:to>
    <xdr:pic>
      <xdr:nvPicPr>
        <xdr:cNvPr id="19" name="Picture 10"/>
        <xdr:cNvPicPr preferRelativeResize="1">
          <a:picLocks noChangeAspect="1"/>
        </xdr:cNvPicPr>
      </xdr:nvPicPr>
      <xdr:blipFill>
        <a:blip r:embed="rId5"/>
        <a:stretch>
          <a:fillRect/>
        </a:stretch>
      </xdr:blipFill>
      <xdr:spPr>
        <a:xfrm>
          <a:off x="2619375" y="16516350"/>
          <a:ext cx="14763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6">
    <pageSetUpPr fitToPage="1"/>
  </sheetPr>
  <dimension ref="A1:AM245"/>
  <sheetViews>
    <sheetView tabSelected="1" zoomScalePageLayoutView="0" workbookViewId="0" topLeftCell="A1">
      <selection activeCell="J24" sqref="J24"/>
    </sheetView>
  </sheetViews>
  <sheetFormatPr defaultColWidth="12" defaultRowHeight="11.25"/>
  <cols>
    <col min="1" max="1" width="3.16015625" style="84" customWidth="1"/>
    <col min="2" max="2" width="9.33203125" style="84" customWidth="1"/>
    <col min="3" max="3" width="6.33203125" style="84" customWidth="1"/>
    <col min="4" max="4" width="3.83203125" style="84" customWidth="1"/>
    <col min="5" max="5" width="3.16015625" style="84" customWidth="1"/>
    <col min="6" max="6" width="28.83203125" style="2" customWidth="1"/>
    <col min="7" max="7" width="7.33203125" style="2" customWidth="1"/>
    <col min="8" max="10" width="22.83203125" style="2" customWidth="1"/>
    <col min="11" max="11" width="22.83203125" style="0" customWidth="1"/>
    <col min="12" max="12" width="2.83203125" style="0" customWidth="1"/>
    <col min="13" max="13" width="13.83203125" style="0" hidden="1" customWidth="1"/>
    <col min="21" max="23" width="12" style="0" hidden="1" customWidth="1"/>
    <col min="24" max="24" width="7.83203125" style="0" hidden="1" customWidth="1"/>
    <col min="25" max="25" width="15.83203125" style="0" hidden="1" customWidth="1"/>
    <col min="26" max="26" width="3.83203125" style="4" hidden="1" customWidth="1"/>
    <col min="27" max="27" width="30.83203125" style="0" hidden="1" customWidth="1"/>
    <col min="28" max="31" width="3.83203125" style="0" hidden="1" customWidth="1"/>
    <col min="32" max="41" width="12" style="0" hidden="1" customWidth="1"/>
  </cols>
  <sheetData>
    <row r="1" spans="1:17" ht="11.25" customHeight="1">
      <c r="A1" s="1"/>
      <c r="B1" s="1"/>
      <c r="C1" s="1"/>
      <c r="D1" s="1"/>
      <c r="E1" s="1"/>
      <c r="F1" s="143" t="s">
        <v>155</v>
      </c>
      <c r="G1" s="144"/>
      <c r="H1" s="144"/>
      <c r="I1" s="144"/>
      <c r="J1" s="144"/>
      <c r="K1" s="6"/>
      <c r="L1" s="1"/>
      <c r="Q1" s="3"/>
    </row>
    <row r="2" spans="1:16" s="10" customFormat="1" ht="11.25" customHeight="1">
      <c r="A2" s="7"/>
      <c r="B2" s="8"/>
      <c r="C2" s="120"/>
      <c r="D2" s="120"/>
      <c r="E2" s="120"/>
      <c r="F2" s="144"/>
      <c r="G2" s="144"/>
      <c r="H2" s="144"/>
      <c r="I2" s="144"/>
      <c r="J2" s="144"/>
      <c r="K2" s="9"/>
      <c r="L2" s="7"/>
      <c r="N2"/>
      <c r="O2"/>
      <c r="P2"/>
    </row>
    <row r="3" spans="1:17" ht="11.25" customHeight="1">
      <c r="A3" s="1"/>
      <c r="B3" s="1"/>
      <c r="C3" s="1"/>
      <c r="D3" s="1"/>
      <c r="E3" s="1"/>
      <c r="F3" s="144"/>
      <c r="G3" s="144"/>
      <c r="H3" s="144"/>
      <c r="I3" s="144"/>
      <c r="J3" s="144"/>
      <c r="K3" s="88"/>
      <c r="L3" s="1"/>
      <c r="Q3" s="3"/>
    </row>
    <row r="4" spans="1:17" ht="11.25" customHeight="1">
      <c r="A4" s="1"/>
      <c r="B4" s="1"/>
      <c r="C4" s="1"/>
      <c r="D4" s="1"/>
      <c r="E4" s="1"/>
      <c r="F4" s="117" t="s">
        <v>154</v>
      </c>
      <c r="G4" s="144"/>
      <c r="H4" s="144"/>
      <c r="I4" s="144"/>
      <c r="J4" s="144"/>
      <c r="K4" s="88"/>
      <c r="L4" s="1"/>
      <c r="Q4" s="3"/>
    </row>
    <row r="5" spans="1:17" ht="11.25" customHeight="1">
      <c r="A5" s="1"/>
      <c r="B5" s="1"/>
      <c r="C5" s="1"/>
      <c r="D5" s="1"/>
      <c r="E5" s="1"/>
      <c r="F5" s="144"/>
      <c r="G5" s="144"/>
      <c r="H5" s="144"/>
      <c r="I5" s="144"/>
      <c r="J5" s="144"/>
      <c r="K5" s="88"/>
      <c r="L5" s="1"/>
      <c r="Q5" s="3"/>
    </row>
    <row r="6" spans="1:17" ht="11.25">
      <c r="A6" s="122" t="s">
        <v>0</v>
      </c>
      <c r="B6" s="122"/>
      <c r="C6" s="123"/>
      <c r="D6" s="123"/>
      <c r="E6" s="123"/>
      <c r="F6" s="122" t="s">
        <v>4</v>
      </c>
      <c r="G6" s="122"/>
      <c r="H6" s="122" t="s">
        <v>5</v>
      </c>
      <c r="I6" s="122"/>
      <c r="J6" s="122" t="s">
        <v>3</v>
      </c>
      <c r="K6" s="122"/>
      <c r="L6" s="1"/>
      <c r="Q6" s="3"/>
    </row>
    <row r="7" spans="1:17" ht="11.25">
      <c r="A7" s="124">
        <v>41776</v>
      </c>
      <c r="B7" s="124"/>
      <c r="C7" s="124"/>
      <c r="D7" s="124"/>
      <c r="E7" s="124"/>
      <c r="F7" s="168" t="s">
        <v>8</v>
      </c>
      <c r="G7" s="169"/>
      <c r="H7" s="152" t="s">
        <v>151</v>
      </c>
      <c r="I7" s="153"/>
      <c r="J7" s="152" t="s">
        <v>152</v>
      </c>
      <c r="K7" s="174"/>
      <c r="L7" s="1"/>
      <c r="Q7" s="3"/>
    </row>
    <row r="8" spans="1:17" ht="11.25" customHeight="1">
      <c r="A8" s="122" t="s">
        <v>6</v>
      </c>
      <c r="B8" s="122"/>
      <c r="C8" s="123"/>
      <c r="D8" s="123"/>
      <c r="E8" s="123"/>
      <c r="F8" s="122" t="s">
        <v>2</v>
      </c>
      <c r="G8" s="122"/>
      <c r="H8" s="122" t="s">
        <v>1</v>
      </c>
      <c r="I8" s="122"/>
      <c r="J8" s="122" t="s">
        <v>7</v>
      </c>
      <c r="K8" s="122"/>
      <c r="L8" s="1"/>
      <c r="Q8" s="3"/>
    </row>
    <row r="9" spans="1:17" ht="11.25" customHeight="1" thickBot="1">
      <c r="A9" s="162" t="s">
        <v>150</v>
      </c>
      <c r="B9" s="162"/>
      <c r="C9" s="162"/>
      <c r="D9" s="162"/>
      <c r="E9" s="162"/>
      <c r="F9" s="163" t="s">
        <v>127</v>
      </c>
      <c r="G9" s="164"/>
      <c r="H9" s="170" t="s">
        <v>128</v>
      </c>
      <c r="I9" s="170"/>
      <c r="J9" s="170" t="s">
        <v>153</v>
      </c>
      <c r="K9" s="170"/>
      <c r="L9" s="1"/>
      <c r="Q9" s="3"/>
    </row>
    <row r="10" spans="1:17" ht="11.25" customHeight="1">
      <c r="A10" s="15"/>
      <c r="B10" s="15" t="s">
        <v>9</v>
      </c>
      <c r="C10" s="15" t="s">
        <v>10</v>
      </c>
      <c r="D10" s="15" t="s">
        <v>11</v>
      </c>
      <c r="E10" s="15" t="s">
        <v>12</v>
      </c>
      <c r="F10" s="165" t="s">
        <v>13</v>
      </c>
      <c r="G10" s="166"/>
      <c r="H10" s="15" t="s">
        <v>14</v>
      </c>
      <c r="I10" s="15" t="s">
        <v>17</v>
      </c>
      <c r="J10" s="15" t="s">
        <v>18</v>
      </c>
      <c r="K10" s="15" t="s">
        <v>129</v>
      </c>
      <c r="L10" s="1"/>
      <c r="Q10" s="3"/>
    </row>
    <row r="11" spans="1:17" ht="4.5" customHeight="1">
      <c r="A11" s="89"/>
      <c r="B11" s="17"/>
      <c r="C11" s="17"/>
      <c r="D11" s="17"/>
      <c r="E11" s="17"/>
      <c r="F11" s="17"/>
      <c r="G11" s="18"/>
      <c r="H11" s="17"/>
      <c r="I11" s="17"/>
      <c r="J11" s="17"/>
      <c r="K11" s="17"/>
      <c r="L11" s="1"/>
      <c r="Q11" s="3"/>
    </row>
    <row r="12" spans="1:17" ht="19.5" customHeight="1">
      <c r="A12" s="19">
        <v>1</v>
      </c>
      <c r="B12" s="90">
        <v>4639631</v>
      </c>
      <c r="C12" s="91">
        <v>1224</v>
      </c>
      <c r="D12" s="91"/>
      <c r="E12" s="92">
        <v>1</v>
      </c>
      <c r="F12" s="93" t="s">
        <v>130</v>
      </c>
      <c r="G12" s="24" t="s">
        <v>115</v>
      </c>
      <c r="H12" s="25"/>
      <c r="I12" s="25"/>
      <c r="J12" s="25"/>
      <c r="K12" s="25"/>
      <c r="L12" s="1"/>
      <c r="Q12" s="3"/>
    </row>
    <row r="13" spans="1:12" ht="19.5" customHeight="1">
      <c r="A13" s="27"/>
      <c r="B13" s="94"/>
      <c r="C13" s="95"/>
      <c r="D13" s="95"/>
      <c r="E13" s="96"/>
      <c r="F13" s="97"/>
      <c r="G13" s="98"/>
      <c r="H13" s="33" t="s">
        <v>42</v>
      </c>
      <c r="I13" s="25"/>
      <c r="J13" s="25"/>
      <c r="K13" s="25"/>
      <c r="L13" s="1"/>
    </row>
    <row r="14" spans="1:12" ht="19.5" customHeight="1">
      <c r="A14" s="34">
        <v>2</v>
      </c>
      <c r="B14" s="90"/>
      <c r="C14" s="91"/>
      <c r="D14" s="91"/>
      <c r="E14" s="99"/>
      <c r="F14" s="100" t="s">
        <v>21</v>
      </c>
      <c r="G14" s="101"/>
      <c r="H14" s="40"/>
      <c r="I14" s="25"/>
      <c r="J14" s="25"/>
      <c r="K14" s="25"/>
      <c r="L14" s="1"/>
    </row>
    <row r="15" spans="1:12" ht="19.5" customHeight="1">
      <c r="A15" s="34">
        <v>3</v>
      </c>
      <c r="B15" s="102">
        <v>4641264</v>
      </c>
      <c r="C15" s="103">
        <v>5648</v>
      </c>
      <c r="D15" s="103"/>
      <c r="E15" s="96"/>
      <c r="F15" s="33" t="s">
        <v>131</v>
      </c>
      <c r="G15" s="24" t="s">
        <v>115</v>
      </c>
      <c r="H15" s="110"/>
      <c r="I15" s="33" t="s">
        <v>42</v>
      </c>
      <c r="J15" s="25"/>
      <c r="K15" s="25"/>
      <c r="L15" s="1"/>
    </row>
    <row r="16" spans="1:13" ht="19.5" customHeight="1">
      <c r="A16" s="34"/>
      <c r="B16" s="94"/>
      <c r="C16" s="95"/>
      <c r="D16" s="95"/>
      <c r="E16" s="96"/>
      <c r="F16" s="109"/>
      <c r="G16" s="114"/>
      <c r="H16" s="44" t="s">
        <v>164</v>
      </c>
      <c r="I16" s="40" t="s">
        <v>191</v>
      </c>
      <c r="J16" s="25"/>
      <c r="K16" s="25"/>
      <c r="L16" s="1"/>
      <c r="M16" s="3"/>
    </row>
    <row r="17" spans="1:13" ht="19.5" customHeight="1">
      <c r="A17" s="19">
        <v>4</v>
      </c>
      <c r="B17" s="90">
        <v>4640381</v>
      </c>
      <c r="C17" s="91">
        <v>5326</v>
      </c>
      <c r="D17" s="91"/>
      <c r="E17" s="92"/>
      <c r="F17" s="105" t="s">
        <v>132</v>
      </c>
      <c r="G17" s="101" t="s">
        <v>133</v>
      </c>
      <c r="H17" s="45" t="s">
        <v>165</v>
      </c>
      <c r="I17" s="42"/>
      <c r="J17" s="25"/>
      <c r="K17" s="25"/>
      <c r="L17" s="1"/>
      <c r="M17" s="3"/>
    </row>
    <row r="18" spans="1:13" ht="19.5" customHeight="1">
      <c r="A18" s="19">
        <v>5</v>
      </c>
      <c r="B18" s="90">
        <v>4591360</v>
      </c>
      <c r="C18" s="91">
        <v>1978</v>
      </c>
      <c r="D18" s="91"/>
      <c r="E18" s="92">
        <v>3</v>
      </c>
      <c r="F18" s="93" t="s">
        <v>134</v>
      </c>
      <c r="G18" s="24" t="s">
        <v>133</v>
      </c>
      <c r="H18" s="25"/>
      <c r="I18" s="115"/>
      <c r="J18" s="33" t="s">
        <v>135</v>
      </c>
      <c r="K18" s="25"/>
      <c r="L18" s="1"/>
      <c r="M18" s="3"/>
    </row>
    <row r="19" spans="1:13" ht="19.5" customHeight="1">
      <c r="A19" s="34"/>
      <c r="B19" s="94"/>
      <c r="C19" s="95"/>
      <c r="D19" s="95"/>
      <c r="E19" s="96"/>
      <c r="F19" s="97"/>
      <c r="G19" s="98"/>
      <c r="H19" s="33" t="s">
        <v>135</v>
      </c>
      <c r="I19" s="42"/>
      <c r="J19" s="40" t="s">
        <v>193</v>
      </c>
      <c r="K19" s="25"/>
      <c r="L19" s="1"/>
      <c r="M19" s="3"/>
    </row>
    <row r="20" spans="1:13" ht="19.5" customHeight="1">
      <c r="A20" s="34">
        <v>6</v>
      </c>
      <c r="B20" s="90"/>
      <c r="C20" s="91"/>
      <c r="D20" s="91"/>
      <c r="E20" s="99"/>
      <c r="F20" s="100" t="s">
        <v>21</v>
      </c>
      <c r="G20" s="101"/>
      <c r="H20" s="40"/>
      <c r="I20" s="42"/>
      <c r="J20" s="42"/>
      <c r="K20" s="25"/>
      <c r="L20" s="1"/>
      <c r="M20" s="3"/>
    </row>
    <row r="21" spans="1:13" ht="19.5" customHeight="1">
      <c r="A21" s="34">
        <v>7</v>
      </c>
      <c r="B21" s="46">
        <v>4635499</v>
      </c>
      <c r="C21" s="47">
        <v>2672</v>
      </c>
      <c r="D21" s="47"/>
      <c r="E21" s="48"/>
      <c r="F21" s="33" t="s">
        <v>136</v>
      </c>
      <c r="G21" s="24" t="s">
        <v>133</v>
      </c>
      <c r="H21" s="113"/>
      <c r="I21" s="44" t="s">
        <v>135</v>
      </c>
      <c r="J21" s="42"/>
      <c r="K21" s="25"/>
      <c r="L21" s="1"/>
      <c r="M21" s="3"/>
    </row>
    <row r="22" spans="1:13" ht="19.5" customHeight="1">
      <c r="A22" s="34"/>
      <c r="B22" s="94"/>
      <c r="C22" s="95"/>
      <c r="D22" s="95"/>
      <c r="E22" s="96"/>
      <c r="F22" s="109"/>
      <c r="G22" s="114"/>
      <c r="H22" s="44" t="s">
        <v>166</v>
      </c>
      <c r="I22" s="45" t="s">
        <v>192</v>
      </c>
      <c r="J22" s="42"/>
      <c r="K22" s="25"/>
      <c r="L22" s="1"/>
      <c r="M22" s="3"/>
    </row>
    <row r="23" spans="1:13" ht="19.5" customHeight="1">
      <c r="A23" s="34">
        <v>8</v>
      </c>
      <c r="B23" s="90">
        <v>4643559</v>
      </c>
      <c r="C23" s="91">
        <v>4989</v>
      </c>
      <c r="D23" s="91"/>
      <c r="E23" s="99"/>
      <c r="F23" s="100" t="s">
        <v>137</v>
      </c>
      <c r="G23" s="101" t="s">
        <v>109</v>
      </c>
      <c r="H23" s="45" t="s">
        <v>167</v>
      </c>
      <c r="I23" s="25"/>
      <c r="J23" s="42"/>
      <c r="K23" s="25"/>
      <c r="L23" s="1"/>
      <c r="M23" s="3"/>
    </row>
    <row r="24" spans="1:13" ht="19.5" customHeight="1">
      <c r="A24" s="34">
        <v>9</v>
      </c>
      <c r="B24" s="46">
        <v>4641363</v>
      </c>
      <c r="C24" s="47" t="s">
        <v>113</v>
      </c>
      <c r="D24" s="47"/>
      <c r="E24" s="41"/>
      <c r="F24" s="33" t="s">
        <v>138</v>
      </c>
      <c r="G24" s="24" t="s">
        <v>109</v>
      </c>
      <c r="H24" s="25"/>
      <c r="I24" s="25"/>
      <c r="J24" s="115"/>
      <c r="K24" s="106" t="s">
        <v>135</v>
      </c>
      <c r="L24" s="1"/>
      <c r="M24" s="3"/>
    </row>
    <row r="25" spans="1:13" ht="19.5" customHeight="1">
      <c r="A25" s="27"/>
      <c r="B25" s="94"/>
      <c r="C25" s="95"/>
      <c r="D25" s="95"/>
      <c r="E25" s="96"/>
      <c r="F25" s="109"/>
      <c r="G25" s="114"/>
      <c r="H25" s="33" t="s">
        <v>168</v>
      </c>
      <c r="I25" s="25"/>
      <c r="J25" s="42"/>
      <c r="K25" s="107" t="s">
        <v>194</v>
      </c>
      <c r="L25" s="1"/>
      <c r="M25" s="3"/>
    </row>
    <row r="26" spans="1:13" ht="19.5" customHeight="1">
      <c r="A26" s="34">
        <v>10</v>
      </c>
      <c r="B26" s="90">
        <v>4635431</v>
      </c>
      <c r="C26" s="91">
        <v>2353</v>
      </c>
      <c r="D26" s="91"/>
      <c r="E26" s="99"/>
      <c r="F26" s="100" t="s">
        <v>139</v>
      </c>
      <c r="G26" s="101" t="s">
        <v>133</v>
      </c>
      <c r="H26" s="40" t="s">
        <v>169</v>
      </c>
      <c r="I26" s="25"/>
      <c r="J26" s="42"/>
      <c r="K26" s="26"/>
      <c r="L26" s="1"/>
      <c r="M26" s="3"/>
    </row>
    <row r="27" spans="1:13" ht="19.5" customHeight="1">
      <c r="A27" s="34">
        <v>11</v>
      </c>
      <c r="B27" s="46"/>
      <c r="C27" s="47"/>
      <c r="D27" s="47"/>
      <c r="E27" s="41"/>
      <c r="F27" s="33" t="s">
        <v>21</v>
      </c>
      <c r="G27" s="24"/>
      <c r="H27" s="110"/>
      <c r="I27" s="33" t="s">
        <v>168</v>
      </c>
      <c r="J27" s="42"/>
      <c r="K27" s="26"/>
      <c r="L27" s="1"/>
      <c r="M27" s="3"/>
    </row>
    <row r="28" spans="1:13" ht="19.5" customHeight="1">
      <c r="A28" s="34"/>
      <c r="B28" s="94"/>
      <c r="C28" s="95"/>
      <c r="D28" s="95"/>
      <c r="E28" s="96"/>
      <c r="F28" s="97"/>
      <c r="G28" s="104"/>
      <c r="H28" s="44" t="s">
        <v>140</v>
      </c>
      <c r="I28" s="40" t="s">
        <v>190</v>
      </c>
      <c r="J28" s="42"/>
      <c r="K28" s="26"/>
      <c r="L28" s="1"/>
      <c r="M28" s="3"/>
    </row>
    <row r="29" spans="1:13" ht="19.5" customHeight="1">
      <c r="A29" s="19">
        <v>12</v>
      </c>
      <c r="B29" s="90">
        <v>4628692</v>
      </c>
      <c r="C29" s="91">
        <v>2006</v>
      </c>
      <c r="D29" s="91"/>
      <c r="E29" s="92">
        <v>4</v>
      </c>
      <c r="F29" s="105" t="s">
        <v>141</v>
      </c>
      <c r="G29" s="101" t="s">
        <v>112</v>
      </c>
      <c r="H29" s="45"/>
      <c r="I29" s="42"/>
      <c r="J29" s="42"/>
      <c r="K29" s="26"/>
      <c r="L29" s="1"/>
      <c r="M29" s="3"/>
    </row>
    <row r="30" spans="1:13" ht="19.5" customHeight="1">
      <c r="A30" s="34">
        <v>13</v>
      </c>
      <c r="B30" s="46">
        <v>4641397</v>
      </c>
      <c r="C30" s="47">
        <v>3178</v>
      </c>
      <c r="D30" s="47"/>
      <c r="E30" s="41"/>
      <c r="F30" s="33" t="s">
        <v>142</v>
      </c>
      <c r="G30" s="24" t="s">
        <v>109</v>
      </c>
      <c r="H30" s="25"/>
      <c r="I30" s="115"/>
      <c r="J30" s="44" t="s">
        <v>144</v>
      </c>
      <c r="K30" s="26"/>
      <c r="L30" s="1"/>
      <c r="M30" s="3"/>
    </row>
    <row r="31" spans="1:13" ht="19.5" customHeight="1">
      <c r="A31" s="34"/>
      <c r="B31" s="94"/>
      <c r="C31" s="95"/>
      <c r="D31" s="95"/>
      <c r="E31" s="96"/>
      <c r="F31" s="109"/>
      <c r="G31" s="114"/>
      <c r="H31" s="33" t="s">
        <v>170</v>
      </c>
      <c r="I31" s="42"/>
      <c r="J31" s="45" t="s">
        <v>191</v>
      </c>
      <c r="K31" s="26"/>
      <c r="L31" s="1"/>
      <c r="M31" s="3"/>
    </row>
    <row r="32" spans="1:13" ht="19.5" customHeight="1">
      <c r="A32" s="34">
        <v>14</v>
      </c>
      <c r="B32" s="90">
        <v>4628139</v>
      </c>
      <c r="C32" s="91">
        <v>2973</v>
      </c>
      <c r="D32" s="91"/>
      <c r="E32" s="99"/>
      <c r="F32" s="100" t="s">
        <v>143</v>
      </c>
      <c r="G32" s="101" t="s">
        <v>112</v>
      </c>
      <c r="H32" s="40" t="s">
        <v>171</v>
      </c>
      <c r="I32" s="42"/>
      <c r="J32" s="25"/>
      <c r="K32" s="26"/>
      <c r="L32" s="1"/>
      <c r="M32" s="3"/>
    </row>
    <row r="33" spans="1:13" ht="19.5" customHeight="1">
      <c r="A33" s="34">
        <v>15</v>
      </c>
      <c r="B33" s="46"/>
      <c r="C33" s="47"/>
      <c r="D33" s="47"/>
      <c r="E33" s="48"/>
      <c r="F33" s="33" t="s">
        <v>21</v>
      </c>
      <c r="G33" s="24"/>
      <c r="H33" s="110"/>
      <c r="I33" s="44" t="s">
        <v>144</v>
      </c>
      <c r="J33" s="25"/>
      <c r="K33" s="26"/>
      <c r="L33" s="1"/>
      <c r="M33" s="3"/>
    </row>
    <row r="34" spans="1:13" ht="19.5" customHeight="1">
      <c r="A34" s="34"/>
      <c r="B34" s="94"/>
      <c r="C34" s="95"/>
      <c r="D34" s="95"/>
      <c r="E34" s="96"/>
      <c r="F34" s="97"/>
      <c r="G34" s="104"/>
      <c r="H34" s="44" t="s">
        <v>144</v>
      </c>
      <c r="I34" s="45" t="s">
        <v>185</v>
      </c>
      <c r="J34" s="25"/>
      <c r="K34" s="26"/>
      <c r="L34" s="1"/>
      <c r="M34" s="3"/>
    </row>
    <row r="35" spans="1:13" ht="19.5" customHeight="1">
      <c r="A35" s="19">
        <v>16</v>
      </c>
      <c r="B35" s="90">
        <v>4638451</v>
      </c>
      <c r="C35" s="91">
        <v>1475</v>
      </c>
      <c r="D35" s="91"/>
      <c r="E35" s="92">
        <v>2</v>
      </c>
      <c r="F35" s="105" t="s">
        <v>145</v>
      </c>
      <c r="G35" s="101" t="s">
        <v>118</v>
      </c>
      <c r="H35" s="45"/>
      <c r="I35" s="25"/>
      <c r="J35" s="25"/>
      <c r="K35" s="26"/>
      <c r="L35" s="1"/>
      <c r="M35" s="3"/>
    </row>
    <row r="36" spans="1:13" ht="11.25">
      <c r="A36" s="63"/>
      <c r="B36" s="63"/>
      <c r="C36" s="63"/>
      <c r="D36" s="63"/>
      <c r="E36" s="63"/>
      <c r="F36" s="63"/>
      <c r="G36" s="108"/>
      <c r="H36" s="63"/>
      <c r="I36" s="63"/>
      <c r="J36" s="63"/>
      <c r="K36" s="64"/>
      <c r="L36" s="1"/>
      <c r="M36" s="3"/>
    </row>
    <row r="37" spans="1:13" ht="11.25">
      <c r="A37" s="134" t="s">
        <v>84</v>
      </c>
      <c r="B37" s="150"/>
      <c r="C37" s="151"/>
      <c r="D37" s="118"/>
      <c r="E37" s="119"/>
      <c r="F37" s="134" t="s">
        <v>85</v>
      </c>
      <c r="G37" s="167"/>
      <c r="H37" s="171" t="s">
        <v>86</v>
      </c>
      <c r="I37" s="167"/>
      <c r="J37" s="171" t="s">
        <v>87</v>
      </c>
      <c r="K37" s="167"/>
      <c r="L37" s="1"/>
      <c r="M37" s="3"/>
    </row>
    <row r="38" spans="1:13" ht="11.25">
      <c r="A38" s="145" t="s">
        <v>156</v>
      </c>
      <c r="B38" s="146"/>
      <c r="C38" s="147"/>
      <c r="D38" s="148"/>
      <c r="E38" s="149"/>
      <c r="F38" s="125" t="s">
        <v>146</v>
      </c>
      <c r="G38" s="126"/>
      <c r="H38" s="172"/>
      <c r="I38" s="173"/>
      <c r="J38" s="172"/>
      <c r="K38" s="173"/>
      <c r="L38" s="1"/>
      <c r="M38" s="3"/>
    </row>
    <row r="39" spans="1:13" ht="11.25">
      <c r="A39" s="134" t="s">
        <v>88</v>
      </c>
      <c r="B39" s="135"/>
      <c r="C39" s="135"/>
      <c r="D39" s="136"/>
      <c r="E39" s="137"/>
      <c r="F39" s="121" t="s">
        <v>147</v>
      </c>
      <c r="G39" s="116"/>
      <c r="H39" s="160"/>
      <c r="I39" s="161"/>
      <c r="J39" s="160"/>
      <c r="K39" s="161"/>
      <c r="L39" s="1"/>
      <c r="M39" s="3"/>
    </row>
    <row r="40" spans="1:13" ht="11.25">
      <c r="A40" s="138" t="s">
        <v>163</v>
      </c>
      <c r="B40" s="139"/>
      <c r="C40" s="140"/>
      <c r="D40" s="141"/>
      <c r="E40" s="142"/>
      <c r="F40" s="121" t="s">
        <v>148</v>
      </c>
      <c r="G40" s="116"/>
      <c r="H40" s="160"/>
      <c r="I40" s="161"/>
      <c r="J40" s="160"/>
      <c r="K40" s="161"/>
      <c r="L40" s="1"/>
      <c r="M40" s="3"/>
    </row>
    <row r="41" spans="1:13" ht="11.25">
      <c r="A41" s="134" t="s">
        <v>89</v>
      </c>
      <c r="B41" s="150"/>
      <c r="C41" s="151"/>
      <c r="D41" s="118"/>
      <c r="E41" s="119"/>
      <c r="F41" s="121" t="s">
        <v>149</v>
      </c>
      <c r="G41" s="116"/>
      <c r="H41" s="160"/>
      <c r="I41" s="161"/>
      <c r="J41" s="160"/>
      <c r="K41" s="161"/>
      <c r="L41" s="1"/>
      <c r="M41" s="3"/>
    </row>
    <row r="42" spans="1:13" ht="11.25">
      <c r="A42" s="138">
        <v>0</v>
      </c>
      <c r="B42" s="139"/>
      <c r="C42" s="140"/>
      <c r="D42" s="141"/>
      <c r="E42" s="142"/>
      <c r="F42" s="121"/>
      <c r="G42" s="116"/>
      <c r="H42" s="160"/>
      <c r="I42" s="161"/>
      <c r="J42" s="160"/>
      <c r="K42" s="161"/>
      <c r="L42" s="1"/>
      <c r="M42" s="3"/>
    </row>
    <row r="43" spans="1:13" ht="11.25">
      <c r="A43" s="134" t="s">
        <v>90</v>
      </c>
      <c r="B43" s="135"/>
      <c r="C43" s="135"/>
      <c r="D43" s="136"/>
      <c r="E43" s="137"/>
      <c r="F43" s="121"/>
      <c r="G43" s="116"/>
      <c r="H43" s="160"/>
      <c r="I43" s="161"/>
      <c r="J43" s="160"/>
      <c r="K43" s="161"/>
      <c r="L43" s="1"/>
      <c r="M43" s="3"/>
    </row>
    <row r="44" spans="1:13" ht="11.25">
      <c r="A44" s="130" t="s">
        <v>158</v>
      </c>
      <c r="B44" s="131"/>
      <c r="C44" s="131"/>
      <c r="D44" s="132"/>
      <c r="E44" s="133"/>
      <c r="F44" s="121"/>
      <c r="G44" s="116"/>
      <c r="H44" s="160"/>
      <c r="I44" s="161"/>
      <c r="J44" s="160"/>
      <c r="K44" s="161"/>
      <c r="L44" s="1"/>
      <c r="M44" s="3"/>
    </row>
    <row r="45" spans="1:13" ht="11.25">
      <c r="A45" s="127" t="s">
        <v>159</v>
      </c>
      <c r="B45" s="128"/>
      <c r="C45" s="128"/>
      <c r="D45" s="128"/>
      <c r="E45" s="129"/>
      <c r="F45" s="156"/>
      <c r="G45" s="157"/>
      <c r="H45" s="154"/>
      <c r="I45" s="155"/>
      <c r="J45" s="154"/>
      <c r="K45" s="155"/>
      <c r="L45" s="1"/>
      <c r="M45" s="3"/>
    </row>
    <row r="46" spans="1:13" ht="12.75">
      <c r="A46" s="71"/>
      <c r="B46" s="72"/>
      <c r="C46" s="73" t="s">
        <v>91</v>
      </c>
      <c r="D46" s="72"/>
      <c r="E46" s="72"/>
      <c r="F46" s="158" t="s">
        <v>92</v>
      </c>
      <c r="G46" s="159"/>
      <c r="H46" s="158" t="s">
        <v>93</v>
      </c>
      <c r="I46" s="159"/>
      <c r="J46" s="75"/>
      <c r="K46" s="76" t="s">
        <v>94</v>
      </c>
      <c r="L46" s="1"/>
      <c r="M46" s="3"/>
    </row>
    <row r="47" spans="1:13" ht="12.75">
      <c r="A47" s="71"/>
      <c r="B47" s="72"/>
      <c r="C47" s="72"/>
      <c r="D47" s="72"/>
      <c r="E47" s="72"/>
      <c r="F47" s="78"/>
      <c r="H47" s="79"/>
      <c r="J47" s="78"/>
      <c r="K47" s="80" t="s">
        <v>195</v>
      </c>
      <c r="L47" s="1"/>
      <c r="M47" s="3"/>
    </row>
    <row r="48" spans="1:13" ht="11.25">
      <c r="A48" s="71"/>
      <c r="B48" s="71"/>
      <c r="C48" s="71"/>
      <c r="D48" s="71"/>
      <c r="E48" s="71"/>
      <c r="F48" s="63"/>
      <c r="G48" s="81"/>
      <c r="H48" s="63"/>
      <c r="I48" s="63"/>
      <c r="J48" s="63"/>
      <c r="K48" s="63"/>
      <c r="L48" s="1"/>
      <c r="M48" s="3"/>
    </row>
    <row r="49" spans="1:13" ht="11.25">
      <c r="A49" s="71"/>
      <c r="B49" s="71"/>
      <c r="C49" s="71"/>
      <c r="D49" s="71"/>
      <c r="E49" s="71"/>
      <c r="F49" s="63"/>
      <c r="G49" s="71"/>
      <c r="H49" s="63"/>
      <c r="I49" s="63"/>
      <c r="J49" s="63"/>
      <c r="K49" s="1"/>
      <c r="L49" s="1"/>
      <c r="M49" s="3"/>
    </row>
    <row r="50" spans="1:13" ht="11.25">
      <c r="A50" s="71"/>
      <c r="B50" s="71"/>
      <c r="C50" s="71"/>
      <c r="D50" s="71"/>
      <c r="E50" s="71"/>
      <c r="F50" s="63"/>
      <c r="G50" s="71"/>
      <c r="H50" s="63"/>
      <c r="I50" s="63"/>
      <c r="J50" s="63"/>
      <c r="K50" s="1"/>
      <c r="L50" s="1"/>
      <c r="M50" s="3"/>
    </row>
    <row r="51" spans="1:13" ht="11.25">
      <c r="A51" s="71"/>
      <c r="B51" s="71"/>
      <c r="C51" s="71"/>
      <c r="D51" s="71"/>
      <c r="E51" s="71"/>
      <c r="F51" s="63"/>
      <c r="G51" s="71"/>
      <c r="H51" s="63"/>
      <c r="I51" s="63"/>
      <c r="J51" s="63"/>
      <c r="K51" s="1"/>
      <c r="L51" s="1"/>
      <c r="M51" s="3"/>
    </row>
    <row r="52" spans="1:13" ht="11.25">
      <c r="A52" s="71"/>
      <c r="B52" s="71"/>
      <c r="C52" s="71"/>
      <c r="D52" s="71"/>
      <c r="E52" s="71"/>
      <c r="F52" s="63"/>
      <c r="G52" s="71"/>
      <c r="H52" s="63"/>
      <c r="I52" s="63"/>
      <c r="J52" s="63"/>
      <c r="K52" s="1"/>
      <c r="L52" s="1"/>
      <c r="M52" s="3"/>
    </row>
    <row r="53" spans="1:13" ht="11.25">
      <c r="A53" s="82"/>
      <c r="B53" s="82"/>
      <c r="C53" s="82"/>
      <c r="D53" s="82"/>
      <c r="E53" s="82"/>
      <c r="F53" s="83"/>
      <c r="G53" s="82"/>
      <c r="H53" s="83"/>
      <c r="I53" s="83"/>
      <c r="J53" s="83"/>
      <c r="K53" s="3"/>
      <c r="L53" s="3"/>
      <c r="M53" s="3"/>
    </row>
    <row r="54" spans="1:13" ht="11.25">
      <c r="A54" s="82"/>
      <c r="B54" s="82"/>
      <c r="C54" s="82"/>
      <c r="D54" s="82"/>
      <c r="E54" s="82"/>
      <c r="F54" s="83"/>
      <c r="G54" s="82"/>
      <c r="H54" s="83"/>
      <c r="I54" s="83"/>
      <c r="J54" s="83"/>
      <c r="K54" s="3"/>
      <c r="L54" s="3"/>
      <c r="M54" s="3"/>
    </row>
    <row r="55" ht="11.25">
      <c r="M55" s="3"/>
    </row>
    <row r="198" spans="26:30" ht="11.25">
      <c r="Z198" s="85" t="s">
        <v>95</v>
      </c>
      <c r="AC198" s="86" t="s">
        <v>96</v>
      </c>
      <c r="AD198" s="86" t="s">
        <v>97</v>
      </c>
    </row>
    <row r="199" spans="25:30" ht="11.25">
      <c r="Y199" t="s">
        <v>98</v>
      </c>
      <c r="Z199" s="4">
        <v>4</v>
      </c>
      <c r="AC199">
        <v>12</v>
      </c>
      <c r="AD199">
        <v>1</v>
      </c>
    </row>
    <row r="200" spans="21:35" ht="11.25">
      <c r="U200" s="87"/>
      <c r="V200" t="str">
        <f>IF($Z$199=1,"Z200",IF($Z$199&gt;=2,"Z200",""))</f>
        <v>Z200</v>
      </c>
      <c r="W200" t="str">
        <f>IF($Z$199=1,"AB200",IF($Z$199&gt;=2,"AB201",""))</f>
        <v>AB201</v>
      </c>
      <c r="X200" s="87" t="s">
        <v>99</v>
      </c>
      <c r="Y200" t="str">
        <f>IF(OR($AD$199=0,$Z$199=0),$Y$205,IF($Z$199=1,"AA200:AA200",IF($Z$199&gt;=2,"AA200:AA201","")))</f>
        <v>AA200:AA201</v>
      </c>
      <c r="Z200" s="4">
        <v>1</v>
      </c>
      <c r="AA200" t="s">
        <v>130</v>
      </c>
      <c r="AB200" s="4">
        <v>1</v>
      </c>
      <c r="AC200">
        <v>7</v>
      </c>
      <c r="AD200">
        <v>1</v>
      </c>
      <c r="AE200">
        <f aca="true" t="shared" si="0" ref="AE200:AE211">IF(AA200="",99,IF(Z200&lt;=$Z$199,Z200,33))</f>
        <v>1</v>
      </c>
      <c r="AF200" s="5" t="str">
        <f>IF(OR(F12="",F12="BYE",F12="Q"),"",CONCATENATE(LEFT(F12,SEARCH(", ",F12)+2),"."))</f>
        <v>Duran Guisado, I.</v>
      </c>
      <c r="AG200" s="5">
        <f>IF(OR(F14="",F14="BYE",F14="Q"),"",CONCATENATE(LEFT(F14,SEARCH(", ",F14)+2),"."))</f>
      </c>
      <c r="AH200" s="5"/>
      <c r="AI200" s="5"/>
    </row>
    <row r="201" spans="21:35" ht="11.25">
      <c r="U201" s="87"/>
      <c r="V201" t="str">
        <f>IF($Z$199=3,"Z202",IF($Z$199&gt;=4,"Z202",""))</f>
        <v>Z202</v>
      </c>
      <c r="W201" t="str">
        <f>IF($Z$199=3,"AB202",IF($Z$199&gt;=4,"AB203",""))</f>
        <v>AB203</v>
      </c>
      <c r="X201" s="87" t="s">
        <v>100</v>
      </c>
      <c r="Y201" t="str">
        <f>IF(OR($AD$199=0,$Z$199&lt;3),$Y$205,IF($Z$199=3,"AA202:AA202",IF($Z$199&gt;=4,"AA202:AA203","")))</f>
        <v>AA202:AA203</v>
      </c>
      <c r="Z201" s="4">
        <v>2</v>
      </c>
      <c r="AA201" t="s">
        <v>145</v>
      </c>
      <c r="AB201" s="4">
        <v>2</v>
      </c>
      <c r="AC201">
        <v>7</v>
      </c>
      <c r="AD201">
        <v>16</v>
      </c>
      <c r="AE201">
        <f t="shared" si="0"/>
        <v>2</v>
      </c>
      <c r="AF201" s="5"/>
      <c r="AG201" s="5"/>
      <c r="AH201" s="5" t="str">
        <f>IF(H13="","",H13)</f>
        <v>Duran Guisado, I.</v>
      </c>
      <c r="AI201" s="5" t="str">
        <f>IF(H16="","",H16)</f>
        <v>Rodriguez Nevado, E.</v>
      </c>
    </row>
    <row r="202" spans="21:35" ht="11.25">
      <c r="U202" s="87"/>
      <c r="V202">
        <f>IF($Z$199&gt;4,CONCATENATE("Z2",RIGHT(CONCATENATE("0",4),2)),"")</f>
      </c>
      <c r="W202">
        <f>IF($Z$199&gt;4,CONCATENATE("AB2",,IF($Z$199&lt;=8,RIGHT(CONCATENATE("0",$Z$199-1),2),"07")),"")</f>
      </c>
      <c r="X202" s="87" t="s">
        <v>101</v>
      </c>
      <c r="Y202" t="str">
        <f>IF(OR($AD$199=0,$Z$199&lt;5),$Y$205,CONCATENATE("AA2",RIGHT(CONCATENATE("0",4),2),":AA2",IF($Z$199&lt;=8,RIGHT(CONCATENATE("0",$Z$199-1),2),"07")))</f>
        <v>AA204:AA212</v>
      </c>
      <c r="Z202" s="4">
        <v>3</v>
      </c>
      <c r="AA202" t="s">
        <v>134</v>
      </c>
      <c r="AB202" s="4">
        <v>3</v>
      </c>
      <c r="AC202">
        <v>6</v>
      </c>
      <c r="AD202">
        <v>5</v>
      </c>
      <c r="AE202">
        <f t="shared" si="0"/>
        <v>3</v>
      </c>
      <c r="AF202" s="5"/>
      <c r="AG202" s="5"/>
      <c r="AH202" s="5"/>
      <c r="AI202" s="5"/>
    </row>
    <row r="203" spans="21:35" ht="11.25">
      <c r="U203" s="87"/>
      <c r="V203">
        <f>IF($Z$199&gt;8,CONCATENATE("Z2",RIGHT(CONCATENATE("0",8),2)),"")</f>
      </c>
      <c r="W203">
        <f>IF($Z$199&gt;8,CONCATENATE("AB2",IF($Z$199&lt;=12,RIGHT(CONCATENATE("0",$Z$199-1),2),"11")),"")</f>
      </c>
      <c r="X203" s="87" t="s">
        <v>102</v>
      </c>
      <c r="Y203" t="str">
        <f>IF(OR($AD$199=0,$Z$199&lt;9),$Y$205,CONCATENATE("AA2",RIGHT(CONCATENATE("0",8),2),":AA2",IF($Z$199&lt;=12,RIGHT(CONCATENATE("0",$Z$199-1),2),"11")))</f>
        <v>AA204:AA212</v>
      </c>
      <c r="Z203" s="4">
        <v>4</v>
      </c>
      <c r="AA203" t="s">
        <v>141</v>
      </c>
      <c r="AB203" s="4">
        <v>4</v>
      </c>
      <c r="AC203">
        <v>6</v>
      </c>
      <c r="AD203">
        <v>12</v>
      </c>
      <c r="AE203">
        <f t="shared" si="0"/>
        <v>4</v>
      </c>
      <c r="AF203" s="5" t="str">
        <f>IF(OR(F15="",F15="BYE",F15="Q"),"",CONCATENATE(LEFT(F15,SEARCH(", ",F15)+2),"."))</f>
        <v>Rodriguez Nevado, E.</v>
      </c>
      <c r="AG203" s="5" t="str">
        <f>IF(OR(F17="",F17="BYE",F17="Q"),"",CONCATENATE(LEFT(F17,SEARCH(", ",F17)+2),"."))</f>
        <v>Galan Garcia, A.</v>
      </c>
      <c r="AH203" s="5"/>
      <c r="AI203" s="5"/>
    </row>
    <row r="204" spans="21:37" ht="11.25">
      <c r="U204" s="87"/>
      <c r="V204">
        <f>IF($Z$199&gt;12,CONCATENATE("Z2",RIGHT(CONCATENATE("0",12),2)),"")</f>
      </c>
      <c r="W204">
        <f>IF($Z$199&gt;12,CONCATENATE("AB2",IF($Z$199&lt;=16,RIGHT(CONCATENATE("0",$Z$199-1),2),"15")),"")</f>
      </c>
      <c r="X204" s="87" t="s">
        <v>103</v>
      </c>
      <c r="Y204" t="str">
        <f>IF(OR($AD$199=0,$Z$199&lt;13),$Y$205,CONCATENATE("AA2",RIGHT(CONCATENATE("0",12),2),":AA2",IF($Z$199&lt;=16,RIGHT(CONCATENATE("0",$Z$199-1),2),"15")))</f>
        <v>AA204:AA212</v>
      </c>
      <c r="Z204" s="4">
        <v>10</v>
      </c>
      <c r="AA204" t="s">
        <v>137</v>
      </c>
      <c r="AB204" s="4"/>
      <c r="AC204">
        <v>4</v>
      </c>
      <c r="AD204">
        <v>8</v>
      </c>
      <c r="AE204">
        <f t="shared" si="0"/>
        <v>33</v>
      </c>
      <c r="AF204" s="5"/>
      <c r="AG204" s="5"/>
      <c r="AH204" s="5"/>
      <c r="AI204" s="5"/>
      <c r="AJ204" s="5" t="str">
        <f>IF(I15="","",I15)</f>
        <v>Duran Guisado, I.</v>
      </c>
      <c r="AK204" s="5" t="str">
        <f>IF(I21="","",I21)</f>
        <v>Cuevas Guerrero, M.</v>
      </c>
    </row>
    <row r="205" spans="21:35" ht="11.25">
      <c r="U205" s="87" t="s">
        <v>104</v>
      </c>
      <c r="V205" t="str">
        <f>IF($Z$199=$AC$199,"",CONCATENATE("Z2",IF($Z$199&gt;16,"16",RIGHT(CONCATENATE("0",$Z$199),2))))</f>
        <v>Z204</v>
      </c>
      <c r="W205" t="str">
        <f>IF($Z$199=$AC$199,"",CONCATENATE("AB2",RIGHT(CONCATENATE("0",$AC$199-1),2)))</f>
        <v>AB211</v>
      </c>
      <c r="X205" s="87" t="s">
        <v>105</v>
      </c>
      <c r="Y205" t="str">
        <f>IF($Z$199=$AC$199,"",CONCATENATE("AA2",IF($AD$199=0,"00",IF($Z$199&gt;16,"16",RIGHT(CONCATENATE("0",$Z$199),2))),":AA2",RIGHT(CONCATENATE("0",$AC$199),2)))</f>
        <v>AA204:AA212</v>
      </c>
      <c r="Z205" s="4">
        <v>7</v>
      </c>
      <c r="AA205" t="s">
        <v>143</v>
      </c>
      <c r="AB205" s="4"/>
      <c r="AC205">
        <v>5</v>
      </c>
      <c r="AD205">
        <v>14</v>
      </c>
      <c r="AE205">
        <f t="shared" si="0"/>
        <v>33</v>
      </c>
      <c r="AF205" s="5"/>
      <c r="AG205" s="5"/>
      <c r="AH205" s="5"/>
      <c r="AI205" s="5"/>
    </row>
    <row r="206" spans="21:35" ht="11.25">
      <c r="U206" s="87" t="s">
        <v>106</v>
      </c>
      <c r="V206" t="str">
        <f>IF($Z$199=1,"Z200",IF($Z$199&gt;=2,"Z200",""))</f>
        <v>Z200</v>
      </c>
      <c r="W206" t="str">
        <f>CONCATENATE("AB2",IF($Z$199&gt;16,"16",RIGHT(CONCATENATE("0",$Z$199-1),2)))</f>
        <v>AB203</v>
      </c>
      <c r="Z206" s="4">
        <v>12</v>
      </c>
      <c r="AA206" t="s">
        <v>132</v>
      </c>
      <c r="AB206" s="4"/>
      <c r="AC206">
        <v>2</v>
      </c>
      <c r="AD206">
        <v>4</v>
      </c>
      <c r="AE206">
        <f t="shared" si="0"/>
        <v>33</v>
      </c>
      <c r="AF206" s="5" t="str">
        <f>IF(OR(F18="",F18="BYE",F18="Q"),"",CONCATENATE(LEFT(F18,SEARCH(", ",F18)+2),"."))</f>
        <v>Cuevas Guerrero, M.</v>
      </c>
      <c r="AG206" s="5">
        <f>IF(OR(F20="",F20="BYE",F20="Q"),"",CONCATENATE(LEFT(F20,SEARCH(", ",F20)+2),"."))</f>
      </c>
      <c r="AH206" s="5"/>
      <c r="AI206" s="5"/>
    </row>
    <row r="207" spans="21:35" ht="11.25">
      <c r="U207" s="87"/>
      <c r="Z207" s="4">
        <v>8</v>
      </c>
      <c r="AA207" t="s">
        <v>142</v>
      </c>
      <c r="AB207" s="4"/>
      <c r="AC207">
        <v>5</v>
      </c>
      <c r="AD207">
        <v>13</v>
      </c>
      <c r="AE207">
        <f t="shared" si="0"/>
        <v>33</v>
      </c>
      <c r="AF207" s="5"/>
      <c r="AG207" s="5"/>
      <c r="AH207" s="5" t="str">
        <f>IF(H19="","",H19)</f>
        <v>Cuevas Guerrero, M.</v>
      </c>
      <c r="AI207" s="5" t="str">
        <f>IF(H22="","",H22)</f>
        <v>Sierra Rodriguez, G.</v>
      </c>
    </row>
    <row r="208" spans="21:35" ht="11.25">
      <c r="U208" s="87"/>
      <c r="W208" t="str">
        <f>CONCATENATE("AD2",RIGHT(CONCATENATE("0",$AC$199-1),2))</f>
        <v>AD211</v>
      </c>
      <c r="Z208" s="4">
        <v>9</v>
      </c>
      <c r="AA208" t="s">
        <v>138</v>
      </c>
      <c r="AB208" s="4"/>
      <c r="AC208">
        <v>0</v>
      </c>
      <c r="AD208">
        <v>9</v>
      </c>
      <c r="AE208">
        <f t="shared" si="0"/>
        <v>33</v>
      </c>
      <c r="AF208" s="5"/>
      <c r="AG208" s="5"/>
      <c r="AH208" s="5"/>
      <c r="AI208" s="5"/>
    </row>
    <row r="209" spans="21:35" ht="11.25">
      <c r="U209" s="87"/>
      <c r="W209" t="str">
        <f>CONCATENATE("AA2",RIGHT(CONCATENATE("0",$AC$199-1),2))</f>
        <v>AA211</v>
      </c>
      <c r="Z209" s="4">
        <v>5</v>
      </c>
      <c r="AA209" t="s">
        <v>139</v>
      </c>
      <c r="AB209" s="4"/>
      <c r="AC209">
        <v>6</v>
      </c>
      <c r="AD209">
        <v>10</v>
      </c>
      <c r="AE209">
        <f t="shared" si="0"/>
        <v>33</v>
      </c>
      <c r="AF209" s="5" t="str">
        <f>IF(OR(F21="",F21="BYE",F21="Q"),"",CONCATENATE(LEFT(F21,SEARCH(", ",F21)+2),"."))</f>
        <v>Sierra Rodriguez, G.</v>
      </c>
      <c r="AG209" s="5" t="str">
        <f>IF(OR(F23="",F23="BYE",F23="Q"),"",CONCATENATE(LEFT(F23,SEARCH(", ",F23)+2),"."))</f>
        <v>Bobadilla Falero, F.</v>
      </c>
      <c r="AH209" s="5"/>
      <c r="AI209" s="5"/>
    </row>
    <row r="210" spans="26:39" ht="11.25">
      <c r="Z210" s="4">
        <v>11</v>
      </c>
      <c r="AA210" t="s">
        <v>131</v>
      </c>
      <c r="AB210" s="4"/>
      <c r="AC210">
        <v>2</v>
      </c>
      <c r="AD210">
        <v>3</v>
      </c>
      <c r="AE210">
        <f t="shared" si="0"/>
        <v>33</v>
      </c>
      <c r="AF210" s="5"/>
      <c r="AG210" s="5"/>
      <c r="AH210" s="5"/>
      <c r="AI210" s="5"/>
      <c r="AJ210" s="5"/>
      <c r="AK210" s="5"/>
      <c r="AL210" s="5" t="str">
        <f>IF(J18="","",J18)</f>
        <v>Cuevas Guerrero, M.</v>
      </c>
      <c r="AM210" s="5" t="str">
        <f>IF(J30="","",J30)</f>
        <v>Hernandez Serrano, R.</v>
      </c>
    </row>
    <row r="211" spans="26:35" ht="11.25">
      <c r="Z211" s="4">
        <v>6</v>
      </c>
      <c r="AA211" t="s">
        <v>136</v>
      </c>
      <c r="AB211" s="4"/>
      <c r="AC211">
        <v>5</v>
      </c>
      <c r="AD211">
        <v>7</v>
      </c>
      <c r="AE211">
        <f t="shared" si="0"/>
        <v>33</v>
      </c>
      <c r="AF211" s="5"/>
      <c r="AG211" s="5"/>
      <c r="AH211" s="5"/>
      <c r="AI211" s="5"/>
    </row>
    <row r="212" spans="26:35" ht="11.25">
      <c r="Z212" s="4">
        <v>17</v>
      </c>
      <c r="AA212" t="s">
        <v>21</v>
      </c>
      <c r="AE212">
        <v>50</v>
      </c>
      <c r="AF212" s="5" t="str">
        <f>IF(OR(F24="",F24="BYE",F24="Q"),"",CONCATENATE(LEFT(F24,SEARCH(", ",F24)+2),"."))</f>
        <v>Palomeque Espinosa, E.</v>
      </c>
      <c r="AG212" s="5" t="str">
        <f>IF(OR(F26="",F26="BYE",F26="Q"),"",CONCATENATE(LEFT(F26,SEARCH(", ",F26)+2),"."))</f>
        <v>Quintana Lopez, P.</v>
      </c>
      <c r="AH212" s="5"/>
      <c r="AI212" s="5"/>
    </row>
    <row r="213" spans="26:35" ht="11.25">
      <c r="Z213" s="4">
        <v>13</v>
      </c>
      <c r="AB213" s="4"/>
      <c r="AE213">
        <f>IF(AA213="",99,IF(Z213&lt;=$Z$199,Z213,33))</f>
        <v>99</v>
      </c>
      <c r="AF213" s="5"/>
      <c r="AG213" s="5"/>
      <c r="AH213" s="5" t="str">
        <f>IF(H25="","",H25)</f>
        <v>Quintana Lopez, P.</v>
      </c>
      <c r="AI213" s="5" t="str">
        <f>IF(H28="","",H28)</f>
        <v>Salazar Magadan, L.</v>
      </c>
    </row>
    <row r="214" spans="26:35" ht="11.25">
      <c r="Z214" s="4">
        <v>15</v>
      </c>
      <c r="AB214" s="4"/>
      <c r="AE214">
        <f>IF(AA214="",99,IF(Z214&lt;=$Z$199,Z214,33))</f>
        <v>99</v>
      </c>
      <c r="AF214" s="5"/>
      <c r="AG214" s="5"/>
      <c r="AH214" s="5"/>
      <c r="AI214" s="5"/>
    </row>
    <row r="215" spans="26:35" ht="11.25">
      <c r="Z215" s="4">
        <v>16</v>
      </c>
      <c r="AB215" s="4"/>
      <c r="AE215">
        <f>IF(AA215="",99,IF(Z215&lt;=$Z$199,Z215,33))</f>
        <v>99</v>
      </c>
      <c r="AF215" s="5">
        <f>IF(OR(F27="",F27="BYE",F27="Q"),"",CONCATENATE(LEFT(F27,SEARCH(", ",F27)+2),"."))</f>
      </c>
      <c r="AG215" s="5" t="str">
        <f>IF(OR(F29="",F29="BYE",F29="Q"),"",CONCATENATE(LEFT(F29,SEARCH(", ",F29)+2),"."))</f>
        <v>Salazar Magadan, L.</v>
      </c>
      <c r="AH215" s="5"/>
      <c r="AI215" s="5"/>
    </row>
    <row r="216" spans="26:37" ht="11.25">
      <c r="Z216" s="4">
        <v>14</v>
      </c>
      <c r="AB216" s="4"/>
      <c r="AE216">
        <f>IF(AA216="",99,IF(Z216&lt;=$Z$199,Z216,33))</f>
        <v>99</v>
      </c>
      <c r="AF216" s="5"/>
      <c r="AG216" s="5"/>
      <c r="AH216" s="5"/>
      <c r="AI216" s="5"/>
      <c r="AJ216" s="5" t="str">
        <f>IF(I27="","",I27)</f>
        <v>Quintana Lopez, P.</v>
      </c>
      <c r="AK216" s="5" t="str">
        <f>IF(I33="","",I33)</f>
        <v>Hernandez Serrano, R.</v>
      </c>
    </row>
    <row r="217" spans="32:35" ht="11.25">
      <c r="AF217" s="5"/>
      <c r="AG217" s="5"/>
      <c r="AH217" s="5"/>
      <c r="AI217" s="5"/>
    </row>
    <row r="218" spans="32:35" ht="11.25">
      <c r="AF218" s="5" t="str">
        <f>IF(OR(F30="",F30="BYE",F30="Q"),"",CONCATENATE(LEFT(F30,SEARCH(", ",F30)+2),"."))</f>
        <v>Gonzalez Serrano, M.</v>
      </c>
      <c r="AG218" s="5" t="str">
        <f>IF(OR(F32="",F32="BYE",F32="Q"),"",CONCATENATE(LEFT(F32,SEARCH(", ",F32)+2),"."))</f>
        <v>Enriquez Mirat, N.</v>
      </c>
      <c r="AH218" s="5"/>
      <c r="AI218" s="5"/>
    </row>
    <row r="219" spans="32:35" ht="11.25">
      <c r="AF219" s="5"/>
      <c r="AG219" s="5"/>
      <c r="AH219" s="5" t="str">
        <f>IF(H31="","",H31)</f>
        <v>Gonzalez Serrano, M.</v>
      </c>
      <c r="AI219" s="5" t="str">
        <f>IF(H34="","",H34)</f>
        <v>Hernandez Serrano, R.</v>
      </c>
    </row>
    <row r="220" spans="32:35" ht="11.25">
      <c r="AF220" s="5"/>
      <c r="AG220" s="5"/>
      <c r="AH220" s="5"/>
      <c r="AI220" s="5"/>
    </row>
    <row r="221" spans="32:35" ht="11.25">
      <c r="AF221" s="5">
        <f>IF(OR(F33="",F33="BYE",F33="Q"),"",CONCATENATE(LEFT(F33,SEARCH(", ",F33)+2),"."))</f>
      </c>
      <c r="AG221" s="5" t="str">
        <f>IF(OR(F35="",F35="BYE",F35="Q"),"",CONCATENATE(LEFT(F35,SEARCH(", ",F35)+2),"."))</f>
        <v>Hernandez Serrano, R.</v>
      </c>
      <c r="AH221" s="5"/>
      <c r="AI221" s="5"/>
    </row>
    <row r="222" spans="32:39" ht="11.25">
      <c r="AF222" s="5"/>
      <c r="AG222" s="5"/>
      <c r="AH222" s="5"/>
      <c r="AI222" s="5"/>
      <c r="AL222" s="5"/>
      <c r="AM222" s="5"/>
    </row>
    <row r="223" spans="32:35" ht="11.25">
      <c r="AF223" s="5"/>
      <c r="AG223" s="5"/>
      <c r="AH223" s="5"/>
      <c r="AI223" s="5"/>
    </row>
    <row r="224" spans="32:35" ht="11.25">
      <c r="AF224" s="5"/>
      <c r="AG224" s="5"/>
      <c r="AH224" s="5"/>
      <c r="AI224" s="5"/>
    </row>
    <row r="225" spans="32:35" ht="11.25">
      <c r="AF225" s="5"/>
      <c r="AG225" s="5"/>
      <c r="AH225" s="5"/>
      <c r="AI225" s="5"/>
    </row>
    <row r="226" spans="32:35" ht="11.25">
      <c r="AF226" s="5"/>
      <c r="AG226" s="5"/>
      <c r="AH226" s="5"/>
      <c r="AI226" s="5"/>
    </row>
    <row r="227" spans="32:35" ht="11.25">
      <c r="AF227" s="5"/>
      <c r="AG227" s="5"/>
      <c r="AH227" s="5"/>
      <c r="AI227" s="5"/>
    </row>
    <row r="228" spans="32:37" ht="11.25">
      <c r="AF228" s="5"/>
      <c r="AG228" s="5"/>
      <c r="AH228" s="5"/>
      <c r="AI228" s="5"/>
      <c r="AJ228" s="5"/>
      <c r="AK228" s="5"/>
    </row>
    <row r="229" spans="32:35" ht="11.25">
      <c r="AF229" s="5"/>
      <c r="AG229" s="5"/>
      <c r="AH229" s="5"/>
      <c r="AI229" s="5"/>
    </row>
    <row r="230" spans="32:35" ht="11.25">
      <c r="AF230" s="5"/>
      <c r="AG230" s="5"/>
      <c r="AH230" s="5"/>
      <c r="AI230" s="5"/>
    </row>
    <row r="231" spans="32:35" ht="11.25">
      <c r="AF231" s="5"/>
      <c r="AG231" s="5"/>
      <c r="AH231" s="5"/>
      <c r="AI231" s="5"/>
    </row>
    <row r="232" spans="32:35" ht="11.25">
      <c r="AF232" s="5"/>
      <c r="AG232" s="5"/>
      <c r="AH232" s="5"/>
      <c r="AI232" s="5"/>
    </row>
    <row r="233" spans="32:35" ht="11.25">
      <c r="AF233" s="5"/>
      <c r="AG233" s="5"/>
      <c r="AH233" s="5"/>
      <c r="AI233" s="5"/>
    </row>
    <row r="234" spans="32:39" ht="11.25">
      <c r="AF234" s="5"/>
      <c r="AG234" s="5"/>
      <c r="AH234" s="5"/>
      <c r="AI234" s="5"/>
      <c r="AJ234" s="5"/>
      <c r="AK234" s="5"/>
      <c r="AL234" s="5"/>
      <c r="AM234" s="5"/>
    </row>
    <row r="235" spans="32:35" ht="11.25">
      <c r="AF235" s="5"/>
      <c r="AG235" s="5"/>
      <c r="AH235" s="5"/>
      <c r="AI235" s="5"/>
    </row>
    <row r="236" spans="32:35" ht="11.25">
      <c r="AF236" s="5"/>
      <c r="AG236" s="5"/>
      <c r="AH236" s="5"/>
      <c r="AI236" s="5"/>
    </row>
    <row r="237" spans="32:35" ht="11.25">
      <c r="AF237" s="5"/>
      <c r="AG237" s="5"/>
      <c r="AH237" s="5"/>
      <c r="AI237" s="5"/>
    </row>
    <row r="238" spans="32:35" ht="11.25">
      <c r="AF238" s="5"/>
      <c r="AG238" s="5"/>
      <c r="AH238" s="5"/>
      <c r="AI238" s="5"/>
    </row>
    <row r="239" spans="32:35" ht="11.25">
      <c r="AF239" s="5"/>
      <c r="AG239" s="5"/>
      <c r="AH239" s="5"/>
      <c r="AI239" s="5"/>
    </row>
    <row r="240" spans="32:37" ht="11.25">
      <c r="AF240" s="5"/>
      <c r="AG240" s="5"/>
      <c r="AH240" s="5"/>
      <c r="AI240" s="5"/>
      <c r="AJ240" s="5"/>
      <c r="AK240" s="5"/>
    </row>
    <row r="241" spans="32:35" ht="11.25">
      <c r="AF241" s="5"/>
      <c r="AG241" s="5"/>
      <c r="AH241" s="5"/>
      <c r="AI241" s="5"/>
    </row>
    <row r="242" spans="32:35" ht="11.25">
      <c r="AF242" s="5"/>
      <c r="AG242" s="5"/>
      <c r="AH242" s="5"/>
      <c r="AI242" s="5"/>
    </row>
    <row r="243" spans="32:35" ht="11.25">
      <c r="AF243" s="5"/>
      <c r="AG243" s="5"/>
      <c r="AH243" s="5"/>
      <c r="AI243" s="5"/>
    </row>
    <row r="244" spans="32:35" ht="11.25">
      <c r="AF244" s="5"/>
      <c r="AG244" s="5"/>
      <c r="AH244" s="5"/>
      <c r="AI244" s="5"/>
    </row>
    <row r="245" spans="32:35" ht="11.25">
      <c r="AF245" s="5"/>
      <c r="AG245" s="5"/>
      <c r="AH245" s="5"/>
      <c r="AI245" s="5"/>
    </row>
  </sheetData>
  <sheetProtection selectLockedCells="1" selectUnlockedCells="1"/>
  <mergeCells count="58">
    <mergeCell ref="J45:K45"/>
    <mergeCell ref="J7:K7"/>
    <mergeCell ref="J8:K8"/>
    <mergeCell ref="J38:K38"/>
    <mergeCell ref="J39:K39"/>
    <mergeCell ref="J40:K40"/>
    <mergeCell ref="J41:K41"/>
    <mergeCell ref="J42:K42"/>
    <mergeCell ref="J9:K9"/>
    <mergeCell ref="J37:K37"/>
    <mergeCell ref="H9:I9"/>
    <mergeCell ref="J43:K43"/>
    <mergeCell ref="J44:K44"/>
    <mergeCell ref="H42:I42"/>
    <mergeCell ref="H43:I43"/>
    <mergeCell ref="H37:I37"/>
    <mergeCell ref="H38:I38"/>
    <mergeCell ref="H39:I39"/>
    <mergeCell ref="H8:I8"/>
    <mergeCell ref="F6:G6"/>
    <mergeCell ref="H6:I6"/>
    <mergeCell ref="F7:G7"/>
    <mergeCell ref="F43:G43"/>
    <mergeCell ref="H40:I40"/>
    <mergeCell ref="H41:I41"/>
    <mergeCell ref="F40:G40"/>
    <mergeCell ref="F41:G41"/>
    <mergeCell ref="F42:G42"/>
    <mergeCell ref="A41:E41"/>
    <mergeCell ref="A9:E9"/>
    <mergeCell ref="F9:G9"/>
    <mergeCell ref="F10:G10"/>
    <mergeCell ref="F37:G37"/>
    <mergeCell ref="H45:I45"/>
    <mergeCell ref="F45:G45"/>
    <mergeCell ref="F44:G44"/>
    <mergeCell ref="H46:I46"/>
    <mergeCell ref="H44:I44"/>
    <mergeCell ref="F46:G46"/>
    <mergeCell ref="F1:J3"/>
    <mergeCell ref="A40:E40"/>
    <mergeCell ref="A39:E39"/>
    <mergeCell ref="A38:E38"/>
    <mergeCell ref="A37:E37"/>
    <mergeCell ref="C2:E2"/>
    <mergeCell ref="F39:G39"/>
    <mergeCell ref="F4:J5"/>
    <mergeCell ref="J6:K6"/>
    <mergeCell ref="H7:I7"/>
    <mergeCell ref="A45:E45"/>
    <mergeCell ref="A44:E44"/>
    <mergeCell ref="A43:E43"/>
    <mergeCell ref="A42:E42"/>
    <mergeCell ref="A8:E8"/>
    <mergeCell ref="A6:E6"/>
    <mergeCell ref="A7:E7"/>
    <mergeCell ref="F38:G38"/>
    <mergeCell ref="F8:G8"/>
  </mergeCells>
  <conditionalFormatting sqref="A12:G12 A35:G35 A29:G29 A18:G18">
    <cfRule type="expression" priority="1" dxfId="0" stopIfTrue="1">
      <formula>$E12&lt;&gt;""</formula>
    </cfRule>
  </conditionalFormatting>
  <dataValidations count="8">
    <dataValidation type="list" operator="equal" allowBlank="1" sqref="J30 J18">
      <formula1>AJ216:AK216</formula1>
    </dataValidation>
    <dataValidation type="list" operator="equal" allowBlank="1" sqref="K24">
      <formula1>AL210:AM210</formula1>
    </dataValidation>
    <dataValidation type="list" operator="equal" allowBlank="1" sqref="H13 H16 H19 H22 H25 H28 H31 H34">
      <formula1>AF200:AG200</formula1>
    </dataValidation>
    <dataValidation type="list" operator="equal" allowBlank="1" sqref="I15 I21 I27 I33">
      <formula1>AH201:AI201</formula1>
    </dataValidation>
    <dataValidation type="list" allowBlank="1" sqref="H14 H17 H20 H23 H26 H29 H32 H35 I16 I22 I28 I34 J19 J31 K25">
      <formula1>"W.O."</formula1>
    </dataValidation>
    <dataValidation type="list" operator="equal" allowBlank="1" sqref="F14:F15 F32:F33 F30 F17 F26:F27 F23:F24 F20:F21">
      <formula1>INDIRECT($Y$205)</formula1>
    </dataValidation>
    <dataValidation type="list" operator="equal" allowBlank="1" sqref="F35 F12">
      <formula1>INDIRECT($Y$200)</formula1>
    </dataValidation>
    <dataValidation type="list" operator="equal" allowBlank="1" sqref="F18 F29">
      <formula1>INDIRECT($Y$201)</formula1>
    </dataValidation>
  </dataValidations>
  <printOptions horizontalCentered="1"/>
  <pageMargins left="0.5905511811023623" right="0.3937007874015748" top="0.3937007874015748" bottom="0.3937007874015748" header="0" footer="0"/>
  <pageSetup fitToHeight="1" fitToWidth="1" horizontalDpi="300" verticalDpi="300" orientation="portrait" paperSize="9" scale="76" r:id="rId2"/>
  <colBreaks count="1" manualBreakCount="1">
    <brk id="11" max="50" man="1"/>
  </colBreaks>
  <drawing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AO291"/>
  <sheetViews>
    <sheetView zoomScalePageLayoutView="0" workbookViewId="0" topLeftCell="A1">
      <selection activeCell="K104" sqref="K104"/>
    </sheetView>
  </sheetViews>
  <sheetFormatPr defaultColWidth="12" defaultRowHeight="11.25"/>
  <cols>
    <col min="1" max="1" width="3.16015625" style="84" customWidth="1"/>
    <col min="2" max="2" width="9.33203125" style="84" customWidth="1"/>
    <col min="3" max="3" width="6.33203125" style="84" customWidth="1"/>
    <col min="4" max="4" width="3.83203125" style="84" customWidth="1"/>
    <col min="5" max="5" width="3.16015625" style="84" customWidth="1"/>
    <col min="6" max="6" width="28.83203125" style="2" customWidth="1"/>
    <col min="7" max="7" width="7.33203125" style="84" bestFit="1" customWidth="1"/>
    <col min="8" max="8" width="22.83203125" style="2" customWidth="1"/>
    <col min="9" max="9" width="25.16015625" style="2" customWidth="1"/>
    <col min="10" max="10" width="22.83203125" style="2" customWidth="1"/>
    <col min="11" max="12" width="22.83203125" style="0" customWidth="1"/>
    <col min="13" max="13" width="2.83203125" style="0" customWidth="1"/>
    <col min="21" max="23" width="12" style="0" hidden="1" customWidth="1"/>
    <col min="24" max="24" width="7.83203125" style="0" hidden="1" customWidth="1"/>
    <col min="25" max="25" width="15.83203125" style="0" hidden="1" customWidth="1"/>
    <col min="26" max="26" width="3.83203125" style="4" hidden="1" customWidth="1"/>
    <col min="27" max="27" width="30.83203125" style="0" hidden="1" customWidth="1"/>
    <col min="28" max="31" width="3.83203125" style="0" hidden="1" customWidth="1"/>
    <col min="32" max="35" width="12" style="5" hidden="1" customWidth="1"/>
    <col min="36" max="41" width="12" style="0" hidden="1" customWidth="1"/>
  </cols>
  <sheetData>
    <row r="1" spans="1:17" ht="11.25" customHeight="1">
      <c r="A1" s="1"/>
      <c r="B1" s="1"/>
      <c r="C1" s="1"/>
      <c r="D1" s="1"/>
      <c r="E1" s="1"/>
      <c r="F1" s="143" t="s">
        <v>155</v>
      </c>
      <c r="G1" s="144"/>
      <c r="H1" s="144"/>
      <c r="I1" s="144"/>
      <c r="J1" s="144"/>
      <c r="K1" s="144"/>
      <c r="L1" s="6"/>
      <c r="M1" s="1"/>
      <c r="Q1" s="3"/>
    </row>
    <row r="2" spans="1:16" s="10" customFormat="1" ht="11.25" customHeight="1">
      <c r="A2" s="7"/>
      <c r="B2" s="8"/>
      <c r="C2" s="120"/>
      <c r="D2" s="120"/>
      <c r="E2" s="120"/>
      <c r="F2" s="144"/>
      <c r="G2" s="144"/>
      <c r="H2" s="144"/>
      <c r="I2" s="144"/>
      <c r="J2" s="144"/>
      <c r="K2" s="144"/>
      <c r="L2" s="9"/>
      <c r="M2" s="7"/>
      <c r="N2"/>
      <c r="O2"/>
      <c r="P2"/>
    </row>
    <row r="3" spans="1:17" ht="11.25" customHeight="1">
      <c r="A3" s="1"/>
      <c r="B3" s="1"/>
      <c r="C3" s="1"/>
      <c r="D3" s="1"/>
      <c r="E3" s="1"/>
      <c r="F3" s="144"/>
      <c r="G3" s="144"/>
      <c r="H3" s="144"/>
      <c r="I3" s="144"/>
      <c r="J3" s="144"/>
      <c r="K3" s="144"/>
      <c r="L3" s="1"/>
      <c r="M3" s="1"/>
      <c r="Q3" s="3"/>
    </row>
    <row r="4" spans="1:17" ht="11.25">
      <c r="A4" s="1"/>
      <c r="B4" s="1"/>
      <c r="C4" s="1"/>
      <c r="D4" s="1"/>
      <c r="E4" s="1"/>
      <c r="F4" s="117" t="s">
        <v>162</v>
      </c>
      <c r="G4" s="144"/>
      <c r="H4" s="144"/>
      <c r="I4" s="144"/>
      <c r="J4" s="144"/>
      <c r="K4" s="144"/>
      <c r="L4" s="1"/>
      <c r="M4" s="1"/>
      <c r="Q4" s="3"/>
    </row>
    <row r="5" spans="1:17" ht="11.25">
      <c r="A5" s="1"/>
      <c r="B5" s="1"/>
      <c r="C5" s="1"/>
      <c r="D5" s="1"/>
      <c r="E5" s="1"/>
      <c r="F5" s="144"/>
      <c r="G5" s="144"/>
      <c r="H5" s="144"/>
      <c r="I5" s="144"/>
      <c r="J5" s="144"/>
      <c r="K5" s="144"/>
      <c r="L5" s="1"/>
      <c r="M5" s="1"/>
      <c r="Q5" s="3"/>
    </row>
    <row r="6" spans="1:17" ht="11.25">
      <c r="A6" s="175" t="s">
        <v>0</v>
      </c>
      <c r="B6" s="176"/>
      <c r="C6" s="175" t="s">
        <v>1</v>
      </c>
      <c r="D6" s="176"/>
      <c r="E6" s="176"/>
      <c r="F6" s="11" t="s">
        <v>2</v>
      </c>
      <c r="G6" s="175" t="s">
        <v>3</v>
      </c>
      <c r="H6" s="176"/>
      <c r="I6" s="11" t="s">
        <v>4</v>
      </c>
      <c r="J6" s="11" t="s">
        <v>5</v>
      </c>
      <c r="K6" s="11" t="s">
        <v>6</v>
      </c>
      <c r="L6" s="11" t="s">
        <v>7</v>
      </c>
      <c r="M6" s="12"/>
      <c r="Q6" s="3"/>
    </row>
    <row r="7" spans="1:17" ht="11.25" customHeight="1" thickBot="1">
      <c r="A7" s="184" t="s">
        <v>160</v>
      </c>
      <c r="B7" s="184"/>
      <c r="C7" s="181" t="s">
        <v>107</v>
      </c>
      <c r="D7" s="181"/>
      <c r="E7" s="181"/>
      <c r="F7" s="13" t="s">
        <v>127</v>
      </c>
      <c r="G7" s="181" t="s">
        <v>152</v>
      </c>
      <c r="H7" s="181"/>
      <c r="I7" s="13" t="s">
        <v>8</v>
      </c>
      <c r="J7" s="13" t="s">
        <v>151</v>
      </c>
      <c r="K7" s="14" t="s">
        <v>161</v>
      </c>
      <c r="L7" s="13" t="s">
        <v>153</v>
      </c>
      <c r="M7" s="12"/>
      <c r="Q7" s="3"/>
    </row>
    <row r="8" spans="1:17" ht="11.25" customHeight="1">
      <c r="A8" s="15"/>
      <c r="B8" s="15" t="s">
        <v>9</v>
      </c>
      <c r="C8" s="15" t="s">
        <v>10</v>
      </c>
      <c r="D8" s="15" t="s">
        <v>11</v>
      </c>
      <c r="E8" s="15" t="s">
        <v>12</v>
      </c>
      <c r="F8" s="165" t="s">
        <v>13</v>
      </c>
      <c r="G8" s="166"/>
      <c r="H8" s="15" t="s">
        <v>14</v>
      </c>
      <c r="I8" s="15" t="s">
        <v>15</v>
      </c>
      <c r="J8" s="15" t="s">
        <v>16</v>
      </c>
      <c r="K8" s="15" t="s">
        <v>17</v>
      </c>
      <c r="L8" s="15" t="s">
        <v>18</v>
      </c>
      <c r="M8" s="1"/>
      <c r="Q8" s="3"/>
    </row>
    <row r="9" spans="1:17" ht="4.5" customHeight="1">
      <c r="A9" s="16"/>
      <c r="B9" s="17"/>
      <c r="C9" s="17"/>
      <c r="D9" s="17"/>
      <c r="E9" s="17"/>
      <c r="F9" s="17"/>
      <c r="G9" s="18"/>
      <c r="H9" s="17"/>
      <c r="I9" s="17"/>
      <c r="J9" s="17"/>
      <c r="K9" s="17"/>
      <c r="L9" s="17"/>
      <c r="M9" s="17"/>
      <c r="Q9" s="3"/>
    </row>
    <row r="10" spans="1:17" ht="11.25" customHeight="1">
      <c r="A10" s="19">
        <v>1</v>
      </c>
      <c r="B10" s="20">
        <v>4617398</v>
      </c>
      <c r="C10" s="21">
        <v>2457</v>
      </c>
      <c r="D10" s="21"/>
      <c r="E10" s="22">
        <v>1</v>
      </c>
      <c r="F10" s="23" t="s">
        <v>19</v>
      </c>
      <c r="G10" s="24" t="s">
        <v>108</v>
      </c>
      <c r="H10" s="25"/>
      <c r="I10" s="25"/>
      <c r="J10" s="25"/>
      <c r="K10" s="25"/>
      <c r="L10" s="26"/>
      <c r="M10" s="26"/>
      <c r="Q10" s="3"/>
    </row>
    <row r="11" spans="1:17" ht="11.25" customHeight="1">
      <c r="A11" s="27"/>
      <c r="B11" s="28"/>
      <c r="C11" s="29"/>
      <c r="D11" s="29"/>
      <c r="E11" s="30"/>
      <c r="F11" s="31"/>
      <c r="G11" s="32"/>
      <c r="H11" s="33" t="s">
        <v>20</v>
      </c>
      <c r="I11" s="25"/>
      <c r="J11" s="25"/>
      <c r="K11" s="25"/>
      <c r="L11" s="26"/>
      <c r="M11" s="26"/>
      <c r="Q11" s="3"/>
    </row>
    <row r="12" spans="1:17" ht="11.25" customHeight="1">
      <c r="A12" s="34">
        <v>2</v>
      </c>
      <c r="B12" s="35"/>
      <c r="C12" s="36"/>
      <c r="D12" s="36"/>
      <c r="E12" s="37"/>
      <c r="F12" s="38" t="s">
        <v>21</v>
      </c>
      <c r="G12" s="39"/>
      <c r="H12" s="40"/>
      <c r="I12" s="25"/>
      <c r="J12" s="25"/>
      <c r="K12" s="25"/>
      <c r="L12" s="26"/>
      <c r="M12" s="26"/>
      <c r="Q12" s="3"/>
    </row>
    <row r="13" spans="1:17" ht="11.25" customHeight="1">
      <c r="A13" s="34">
        <v>3</v>
      </c>
      <c r="B13" s="20"/>
      <c r="C13" s="21"/>
      <c r="D13" s="21"/>
      <c r="E13" s="41"/>
      <c r="F13" s="23" t="s">
        <v>21</v>
      </c>
      <c r="G13" s="24"/>
      <c r="H13" s="110"/>
      <c r="I13" s="33" t="s">
        <v>20</v>
      </c>
      <c r="J13" s="25"/>
      <c r="K13" s="25"/>
      <c r="L13" s="26"/>
      <c r="M13" s="26"/>
      <c r="Q13" s="3"/>
    </row>
    <row r="14" spans="1:13" ht="11.25" customHeight="1">
      <c r="A14" s="34"/>
      <c r="B14" s="28"/>
      <c r="C14" s="29"/>
      <c r="D14" s="29"/>
      <c r="E14" s="30"/>
      <c r="F14" s="31"/>
      <c r="G14" s="43"/>
      <c r="H14" s="44" t="s">
        <v>22</v>
      </c>
      <c r="I14" s="40" t="s">
        <v>172</v>
      </c>
      <c r="J14" s="25"/>
      <c r="K14" s="25"/>
      <c r="L14" s="26"/>
      <c r="M14" s="26"/>
    </row>
    <row r="15" spans="1:13" ht="11.25" customHeight="1">
      <c r="A15" s="34">
        <v>4</v>
      </c>
      <c r="B15" s="35">
        <v>4641389</v>
      </c>
      <c r="C15" s="36">
        <v>14060</v>
      </c>
      <c r="D15" s="36"/>
      <c r="E15" s="37"/>
      <c r="F15" s="38" t="s">
        <v>23</v>
      </c>
      <c r="G15" s="39" t="s">
        <v>109</v>
      </c>
      <c r="H15" s="45"/>
      <c r="I15" s="42"/>
      <c r="J15" s="25"/>
      <c r="K15" s="25"/>
      <c r="L15" s="26"/>
      <c r="M15" s="26"/>
    </row>
    <row r="16" spans="1:13" ht="11.25" customHeight="1">
      <c r="A16" s="34">
        <v>5</v>
      </c>
      <c r="B16" s="46">
        <v>4615293</v>
      </c>
      <c r="C16" s="47">
        <v>11279</v>
      </c>
      <c r="D16" s="47"/>
      <c r="E16" s="41"/>
      <c r="F16" s="23" t="s">
        <v>24</v>
      </c>
      <c r="G16" s="24" t="s">
        <v>110</v>
      </c>
      <c r="H16" s="25"/>
      <c r="I16" s="42"/>
      <c r="J16" s="33" t="s">
        <v>20</v>
      </c>
      <c r="K16" s="25"/>
      <c r="L16" s="26"/>
      <c r="M16" s="26"/>
    </row>
    <row r="17" spans="1:13" ht="11.25" customHeight="1">
      <c r="A17" s="34"/>
      <c r="B17" s="28"/>
      <c r="C17" s="29"/>
      <c r="D17" s="29"/>
      <c r="E17" s="30"/>
      <c r="F17" s="31"/>
      <c r="G17" s="43"/>
      <c r="H17" s="33" t="s">
        <v>25</v>
      </c>
      <c r="I17" s="110"/>
      <c r="J17" s="40" t="s">
        <v>187</v>
      </c>
      <c r="K17" s="25"/>
      <c r="L17" s="26"/>
      <c r="M17" s="26"/>
    </row>
    <row r="18" spans="1:13" ht="11.25" customHeight="1">
      <c r="A18" s="34">
        <v>6</v>
      </c>
      <c r="B18" s="35"/>
      <c r="C18" s="36"/>
      <c r="D18" s="36"/>
      <c r="E18" s="37"/>
      <c r="F18" s="38" t="s">
        <v>21</v>
      </c>
      <c r="G18" s="39"/>
      <c r="H18" s="40"/>
      <c r="I18" s="42"/>
      <c r="J18" s="42"/>
      <c r="K18" s="25"/>
      <c r="L18" s="26"/>
      <c r="M18" s="26"/>
    </row>
    <row r="19" spans="1:14" ht="11.25" customHeight="1">
      <c r="A19" s="34">
        <v>7</v>
      </c>
      <c r="B19" s="46"/>
      <c r="C19" s="47"/>
      <c r="D19" s="47"/>
      <c r="E19" s="48"/>
      <c r="F19" s="49" t="s">
        <v>21</v>
      </c>
      <c r="G19" s="24"/>
      <c r="H19" s="110"/>
      <c r="I19" s="44" t="s">
        <v>26</v>
      </c>
      <c r="J19" s="42"/>
      <c r="K19" s="25"/>
      <c r="L19" s="26"/>
      <c r="M19" s="26"/>
      <c r="N19" s="3"/>
    </row>
    <row r="20" spans="1:14" ht="11.25" customHeight="1">
      <c r="A20" s="34"/>
      <c r="B20" s="28"/>
      <c r="C20" s="29"/>
      <c r="D20" s="29"/>
      <c r="E20" s="30"/>
      <c r="F20" s="31"/>
      <c r="G20" s="32"/>
      <c r="H20" s="44" t="s">
        <v>26</v>
      </c>
      <c r="I20" s="45" t="s">
        <v>173</v>
      </c>
      <c r="J20" s="42"/>
      <c r="K20" s="25"/>
      <c r="L20" s="26"/>
      <c r="M20" s="26"/>
      <c r="N20" s="3"/>
    </row>
    <row r="21" spans="1:14" ht="11.25" customHeight="1">
      <c r="A21" s="19">
        <v>8</v>
      </c>
      <c r="B21" s="35">
        <v>4629509</v>
      </c>
      <c r="C21" s="36">
        <v>5884</v>
      </c>
      <c r="D21" s="36"/>
      <c r="E21" s="50"/>
      <c r="F21" s="38" t="s">
        <v>27</v>
      </c>
      <c r="G21" s="39" t="s">
        <v>111</v>
      </c>
      <c r="H21" s="45"/>
      <c r="I21" s="25"/>
      <c r="J21" s="42"/>
      <c r="K21" s="25"/>
      <c r="L21" s="26"/>
      <c r="M21" s="26"/>
      <c r="N21" s="3"/>
    </row>
    <row r="22" spans="1:14" ht="11.25" customHeight="1">
      <c r="A22" s="19">
        <v>9</v>
      </c>
      <c r="B22" s="20">
        <v>4639649</v>
      </c>
      <c r="C22" s="21">
        <v>20794</v>
      </c>
      <c r="D22" s="21"/>
      <c r="E22" s="22"/>
      <c r="F22" s="23" t="s">
        <v>28</v>
      </c>
      <c r="G22" s="24" t="s">
        <v>112</v>
      </c>
      <c r="H22" s="25"/>
      <c r="I22" s="25"/>
      <c r="J22" s="110"/>
      <c r="K22" s="51" t="s">
        <v>20</v>
      </c>
      <c r="L22" s="26"/>
      <c r="M22" s="26"/>
      <c r="N22" s="3"/>
    </row>
    <row r="23" spans="1:14" ht="11.25" customHeight="1">
      <c r="A23" s="27"/>
      <c r="B23" s="28"/>
      <c r="C23" s="29"/>
      <c r="D23" s="29"/>
      <c r="E23" s="30"/>
      <c r="F23" s="31"/>
      <c r="G23" s="32"/>
      <c r="H23" s="33" t="s">
        <v>29</v>
      </c>
      <c r="I23" s="25"/>
      <c r="J23" s="42"/>
      <c r="K23" s="40" t="s">
        <v>186</v>
      </c>
      <c r="L23" s="26"/>
      <c r="M23" s="26"/>
      <c r="N23" s="3"/>
    </row>
    <row r="24" spans="1:14" ht="11.25" customHeight="1">
      <c r="A24" s="34">
        <v>10</v>
      </c>
      <c r="B24" s="35"/>
      <c r="C24" s="36"/>
      <c r="D24" s="36"/>
      <c r="E24" s="37"/>
      <c r="F24" s="38" t="s">
        <v>21</v>
      </c>
      <c r="G24" s="39"/>
      <c r="H24" s="40"/>
      <c r="I24" s="25"/>
      <c r="J24" s="42"/>
      <c r="K24" s="42"/>
      <c r="L24" s="26"/>
      <c r="M24" s="26"/>
      <c r="N24" s="3"/>
    </row>
    <row r="25" spans="1:14" ht="11.25" customHeight="1">
      <c r="A25" s="34">
        <v>11</v>
      </c>
      <c r="B25" s="46"/>
      <c r="C25" s="47"/>
      <c r="D25" s="47"/>
      <c r="E25" s="41"/>
      <c r="F25" s="23" t="s">
        <v>21</v>
      </c>
      <c r="G25" s="24"/>
      <c r="H25" s="110"/>
      <c r="I25" s="33" t="s">
        <v>29</v>
      </c>
      <c r="J25" s="42"/>
      <c r="K25" s="42"/>
      <c r="L25" s="26"/>
      <c r="M25" s="26"/>
      <c r="N25" s="3"/>
    </row>
    <row r="26" spans="1:14" ht="11.25" customHeight="1">
      <c r="A26" s="34"/>
      <c r="B26" s="28"/>
      <c r="C26" s="29"/>
      <c r="D26" s="29"/>
      <c r="E26" s="30"/>
      <c r="F26" s="31"/>
      <c r="G26" s="43"/>
      <c r="H26" s="44" t="s">
        <v>30</v>
      </c>
      <c r="I26" s="40" t="s">
        <v>174</v>
      </c>
      <c r="J26" s="42"/>
      <c r="K26" s="42"/>
      <c r="L26" s="26"/>
      <c r="M26" s="26"/>
      <c r="N26" s="3"/>
    </row>
    <row r="27" spans="1:14" ht="11.25" customHeight="1">
      <c r="A27" s="34">
        <v>12</v>
      </c>
      <c r="B27" s="35">
        <v>4643640</v>
      </c>
      <c r="C27" s="36" t="s">
        <v>113</v>
      </c>
      <c r="D27" s="36"/>
      <c r="E27" s="37"/>
      <c r="F27" s="38" t="s">
        <v>31</v>
      </c>
      <c r="G27" s="39"/>
      <c r="H27" s="45"/>
      <c r="I27" s="42"/>
      <c r="J27" s="42"/>
      <c r="K27" s="42"/>
      <c r="L27" s="26"/>
      <c r="M27" s="26"/>
      <c r="N27" s="3"/>
    </row>
    <row r="28" spans="1:14" ht="11.25" customHeight="1">
      <c r="A28" s="34">
        <v>13</v>
      </c>
      <c r="B28" s="46">
        <v>4628626</v>
      </c>
      <c r="C28" s="47">
        <v>8905</v>
      </c>
      <c r="D28" s="47"/>
      <c r="E28" s="41"/>
      <c r="F28" s="23" t="s">
        <v>32</v>
      </c>
      <c r="G28" s="24" t="s">
        <v>112</v>
      </c>
      <c r="H28" s="25"/>
      <c r="I28" s="110"/>
      <c r="J28" s="44" t="s">
        <v>29</v>
      </c>
      <c r="K28" s="42"/>
      <c r="L28" s="26"/>
      <c r="M28" s="26"/>
      <c r="N28" s="3"/>
    </row>
    <row r="29" spans="1:14" ht="11.25" customHeight="1">
      <c r="A29" s="34"/>
      <c r="B29" s="28"/>
      <c r="C29" s="29"/>
      <c r="D29" s="29"/>
      <c r="E29" s="30"/>
      <c r="F29" s="31"/>
      <c r="G29" s="43"/>
      <c r="H29" s="33" t="s">
        <v>33</v>
      </c>
      <c r="I29" s="42"/>
      <c r="J29" s="45" t="s">
        <v>188</v>
      </c>
      <c r="K29" s="42"/>
      <c r="L29" s="26"/>
      <c r="M29" s="26"/>
      <c r="N29" s="3"/>
    </row>
    <row r="30" spans="1:14" ht="11.25" customHeight="1">
      <c r="A30" s="34">
        <v>14</v>
      </c>
      <c r="B30" s="35"/>
      <c r="C30" s="36"/>
      <c r="D30" s="36"/>
      <c r="E30" s="37"/>
      <c r="F30" s="38" t="s">
        <v>21</v>
      </c>
      <c r="G30" s="39"/>
      <c r="H30" s="40"/>
      <c r="I30" s="42"/>
      <c r="J30" s="25"/>
      <c r="K30" s="42"/>
      <c r="L30" s="52"/>
      <c r="M30" s="26"/>
      <c r="N30" s="3"/>
    </row>
    <row r="31" spans="1:14" ht="11.25" customHeight="1">
      <c r="A31" s="34">
        <v>15</v>
      </c>
      <c r="B31" s="46"/>
      <c r="C31" s="47"/>
      <c r="D31" s="47"/>
      <c r="E31" s="48"/>
      <c r="F31" s="49" t="s">
        <v>21</v>
      </c>
      <c r="G31" s="24"/>
      <c r="H31" s="110"/>
      <c r="I31" s="44" t="s">
        <v>34</v>
      </c>
      <c r="J31" s="25"/>
      <c r="K31" s="42"/>
      <c r="L31" s="52"/>
      <c r="M31" s="26"/>
      <c r="N31" s="3"/>
    </row>
    <row r="32" spans="1:14" ht="11.25" customHeight="1">
      <c r="A32" s="34"/>
      <c r="B32" s="28"/>
      <c r="C32" s="29"/>
      <c r="D32" s="29"/>
      <c r="E32" s="30"/>
      <c r="F32" s="31"/>
      <c r="G32" s="32"/>
      <c r="H32" s="44" t="s">
        <v>34</v>
      </c>
      <c r="I32" s="45" t="s">
        <v>175</v>
      </c>
      <c r="J32" s="25"/>
      <c r="K32" s="42"/>
      <c r="L32" s="52"/>
      <c r="M32" s="26"/>
      <c r="N32" s="3"/>
    </row>
    <row r="33" spans="1:14" ht="11.25" customHeight="1">
      <c r="A33" s="19">
        <v>16</v>
      </c>
      <c r="B33" s="35">
        <v>4635291</v>
      </c>
      <c r="C33" s="36">
        <v>3978</v>
      </c>
      <c r="D33" s="36"/>
      <c r="E33" s="50">
        <v>5</v>
      </c>
      <c r="F33" s="38" t="s">
        <v>35</v>
      </c>
      <c r="G33" s="39" t="s">
        <v>111</v>
      </c>
      <c r="H33" s="45"/>
      <c r="I33" s="25"/>
      <c r="J33" s="25"/>
      <c r="K33" s="42"/>
      <c r="L33" s="52"/>
      <c r="M33" s="26"/>
      <c r="N33" s="3"/>
    </row>
    <row r="34" spans="1:14" ht="11.25" customHeight="1">
      <c r="A34" s="19">
        <v>17</v>
      </c>
      <c r="B34" s="20">
        <v>4629872</v>
      </c>
      <c r="C34" s="21">
        <v>3936</v>
      </c>
      <c r="D34" s="21"/>
      <c r="E34" s="22">
        <v>4</v>
      </c>
      <c r="F34" s="23" t="s">
        <v>36</v>
      </c>
      <c r="G34" s="24" t="s">
        <v>114</v>
      </c>
      <c r="H34" s="25"/>
      <c r="I34" s="25"/>
      <c r="J34" s="26"/>
      <c r="K34" s="110"/>
      <c r="L34" s="53" t="s">
        <v>20</v>
      </c>
      <c r="M34" s="26"/>
      <c r="N34" s="3"/>
    </row>
    <row r="35" spans="1:14" ht="11.25" customHeight="1">
      <c r="A35" s="27"/>
      <c r="B35" s="28"/>
      <c r="C35" s="29"/>
      <c r="D35" s="29"/>
      <c r="E35" s="30"/>
      <c r="F35" s="31"/>
      <c r="G35" s="32"/>
      <c r="H35" s="33" t="s">
        <v>37</v>
      </c>
      <c r="I35" s="25"/>
      <c r="J35" s="26"/>
      <c r="K35" s="42"/>
      <c r="L35" s="54" t="s">
        <v>169</v>
      </c>
      <c r="M35" s="26"/>
      <c r="N35" s="3"/>
    </row>
    <row r="36" spans="1:14" ht="11.25" customHeight="1">
      <c r="A36" s="34">
        <v>18</v>
      </c>
      <c r="B36" s="35"/>
      <c r="C36" s="36"/>
      <c r="D36" s="36"/>
      <c r="E36" s="37"/>
      <c r="F36" s="38" t="s">
        <v>21</v>
      </c>
      <c r="G36" s="39"/>
      <c r="H36" s="40"/>
      <c r="I36" s="25"/>
      <c r="J36" s="25"/>
      <c r="K36" s="42"/>
      <c r="L36" s="55"/>
      <c r="M36" s="26"/>
      <c r="N36" s="3"/>
    </row>
    <row r="37" spans="1:14" ht="11.25" customHeight="1">
      <c r="A37" s="34">
        <v>19</v>
      </c>
      <c r="B37" s="46">
        <v>4635241</v>
      </c>
      <c r="C37" s="47">
        <v>9808</v>
      </c>
      <c r="D37" s="47"/>
      <c r="E37" s="41"/>
      <c r="F37" s="23" t="s">
        <v>38</v>
      </c>
      <c r="G37" s="24" t="s">
        <v>111</v>
      </c>
      <c r="H37" s="110"/>
      <c r="I37" s="33" t="s">
        <v>37</v>
      </c>
      <c r="J37" s="25"/>
      <c r="K37" s="42"/>
      <c r="L37" s="55"/>
      <c r="M37" s="26"/>
      <c r="N37" s="3"/>
    </row>
    <row r="38" spans="1:14" ht="11.25" customHeight="1">
      <c r="A38" s="34"/>
      <c r="B38" s="28"/>
      <c r="C38" s="29"/>
      <c r="D38" s="29"/>
      <c r="E38" s="30"/>
      <c r="F38" s="112"/>
      <c r="G38" s="43"/>
      <c r="H38" s="44" t="s">
        <v>176</v>
      </c>
      <c r="I38" s="40" t="s">
        <v>178</v>
      </c>
      <c r="J38" s="25"/>
      <c r="K38" s="42"/>
      <c r="L38" s="55"/>
      <c r="M38" s="26"/>
      <c r="N38" s="3"/>
    </row>
    <row r="39" spans="1:14" ht="11.25" customHeight="1">
      <c r="A39" s="34">
        <v>20</v>
      </c>
      <c r="B39" s="35">
        <v>4644474</v>
      </c>
      <c r="C39" s="36" t="s">
        <v>113</v>
      </c>
      <c r="D39" s="36"/>
      <c r="E39" s="37"/>
      <c r="F39" s="38" t="s">
        <v>39</v>
      </c>
      <c r="G39" s="39"/>
      <c r="H39" s="45" t="s">
        <v>177</v>
      </c>
      <c r="I39" s="42"/>
      <c r="J39" s="25"/>
      <c r="K39" s="42"/>
      <c r="L39" s="55"/>
      <c r="M39" s="26"/>
      <c r="N39" s="3"/>
    </row>
    <row r="40" spans="1:14" ht="11.25" customHeight="1">
      <c r="A40" s="34">
        <v>21</v>
      </c>
      <c r="B40" s="46">
        <v>4643674</v>
      </c>
      <c r="C40" s="47">
        <v>17268</v>
      </c>
      <c r="D40" s="47"/>
      <c r="E40" s="41"/>
      <c r="F40" s="23" t="s">
        <v>40</v>
      </c>
      <c r="G40" s="24" t="s">
        <v>112</v>
      </c>
      <c r="H40" s="25"/>
      <c r="I40" s="110"/>
      <c r="J40" s="33" t="s">
        <v>37</v>
      </c>
      <c r="K40" s="42"/>
      <c r="L40" s="55"/>
      <c r="M40" s="26"/>
      <c r="N40" s="3"/>
    </row>
    <row r="41" spans="1:14" ht="11.25" customHeight="1">
      <c r="A41" s="34"/>
      <c r="B41" s="28"/>
      <c r="C41" s="29"/>
      <c r="D41" s="29"/>
      <c r="E41" s="30"/>
      <c r="F41" s="31"/>
      <c r="G41" s="43"/>
      <c r="H41" s="33" t="s">
        <v>41</v>
      </c>
      <c r="I41" s="42"/>
      <c r="J41" s="40" t="s">
        <v>177</v>
      </c>
      <c r="K41" s="42"/>
      <c r="L41" s="55"/>
      <c r="M41" s="26"/>
      <c r="N41" s="3"/>
    </row>
    <row r="42" spans="1:14" ht="11.25" customHeight="1">
      <c r="A42" s="34">
        <v>22</v>
      </c>
      <c r="B42" s="35"/>
      <c r="C42" s="36"/>
      <c r="D42" s="36"/>
      <c r="E42" s="37"/>
      <c r="F42" s="38" t="s">
        <v>21</v>
      </c>
      <c r="G42" s="39"/>
      <c r="H42" s="40"/>
      <c r="I42" s="42"/>
      <c r="J42" s="42"/>
      <c r="K42" s="42"/>
      <c r="L42" s="55"/>
      <c r="M42" s="26"/>
      <c r="N42" s="3"/>
    </row>
    <row r="43" spans="1:14" ht="11.25" customHeight="1">
      <c r="A43" s="34">
        <v>23</v>
      </c>
      <c r="B43" s="46"/>
      <c r="C43" s="47"/>
      <c r="D43" s="47"/>
      <c r="E43" s="48"/>
      <c r="F43" s="49" t="s">
        <v>21</v>
      </c>
      <c r="G43" s="24"/>
      <c r="H43" s="110"/>
      <c r="I43" s="44" t="s">
        <v>42</v>
      </c>
      <c r="J43" s="42"/>
      <c r="K43" s="42"/>
      <c r="L43" s="55"/>
      <c r="M43" s="26"/>
      <c r="N43" s="3"/>
    </row>
    <row r="44" spans="1:14" ht="11.25" customHeight="1">
      <c r="A44" s="34"/>
      <c r="B44" s="28"/>
      <c r="C44" s="29"/>
      <c r="D44" s="29"/>
      <c r="E44" s="30"/>
      <c r="F44" s="31"/>
      <c r="G44" s="32"/>
      <c r="H44" s="44" t="s">
        <v>42</v>
      </c>
      <c r="I44" s="45" t="s">
        <v>179</v>
      </c>
      <c r="J44" s="42"/>
      <c r="K44" s="42"/>
      <c r="L44" s="55"/>
      <c r="M44" s="26"/>
      <c r="N44" s="3"/>
    </row>
    <row r="45" spans="1:14" ht="11.25" customHeight="1">
      <c r="A45" s="19">
        <v>24</v>
      </c>
      <c r="B45" s="35">
        <v>4639623</v>
      </c>
      <c r="C45" s="36">
        <v>8905</v>
      </c>
      <c r="D45" s="36"/>
      <c r="E45" s="50"/>
      <c r="F45" s="38" t="s">
        <v>43</v>
      </c>
      <c r="G45" s="39" t="s">
        <v>115</v>
      </c>
      <c r="H45" s="45"/>
      <c r="I45" s="25"/>
      <c r="J45" s="42"/>
      <c r="K45" s="42"/>
      <c r="L45" s="55"/>
      <c r="M45" s="26"/>
      <c r="N45" s="3"/>
    </row>
    <row r="46" spans="1:14" ht="11.25" customHeight="1">
      <c r="A46" s="19">
        <v>25</v>
      </c>
      <c r="B46" s="20">
        <v>4639748</v>
      </c>
      <c r="C46" s="21">
        <v>13469</v>
      </c>
      <c r="D46" s="21"/>
      <c r="E46" s="22"/>
      <c r="F46" s="23" t="s">
        <v>44</v>
      </c>
      <c r="G46" s="24" t="s">
        <v>111</v>
      </c>
      <c r="H46" s="25"/>
      <c r="I46" s="25"/>
      <c r="J46" s="110"/>
      <c r="K46" s="44" t="s">
        <v>37</v>
      </c>
      <c r="L46" s="55"/>
      <c r="M46" s="26"/>
      <c r="N46" s="3"/>
    </row>
    <row r="47" spans="1:14" ht="11.25" customHeight="1">
      <c r="A47" s="27"/>
      <c r="B47" s="28"/>
      <c r="C47" s="29"/>
      <c r="D47" s="29"/>
      <c r="E47" s="30"/>
      <c r="F47" s="31"/>
      <c r="G47" s="32"/>
      <c r="H47" s="33" t="s">
        <v>45</v>
      </c>
      <c r="I47" s="25"/>
      <c r="J47" s="42"/>
      <c r="K47" s="56" t="s">
        <v>196</v>
      </c>
      <c r="L47" s="55"/>
      <c r="M47" s="26"/>
      <c r="N47" s="3"/>
    </row>
    <row r="48" spans="1:14" ht="11.25" customHeight="1">
      <c r="A48" s="34">
        <v>26</v>
      </c>
      <c r="B48" s="35"/>
      <c r="C48" s="36"/>
      <c r="D48" s="36"/>
      <c r="E48" s="37"/>
      <c r="F48" s="38" t="s">
        <v>21</v>
      </c>
      <c r="G48" s="39"/>
      <c r="H48" s="40"/>
      <c r="I48" s="25"/>
      <c r="J48" s="42"/>
      <c r="K48" s="57"/>
      <c r="L48" s="55"/>
      <c r="M48" s="26"/>
      <c r="N48" s="3"/>
    </row>
    <row r="49" spans="1:14" ht="11.25" customHeight="1">
      <c r="A49" s="34">
        <v>27</v>
      </c>
      <c r="B49" s="46"/>
      <c r="C49" s="47"/>
      <c r="D49" s="47"/>
      <c r="E49" s="41"/>
      <c r="F49" s="23" t="s">
        <v>21</v>
      </c>
      <c r="G49" s="24"/>
      <c r="H49" s="110"/>
      <c r="I49" s="33" t="s">
        <v>45</v>
      </c>
      <c r="J49" s="42"/>
      <c r="K49" s="57"/>
      <c r="L49" s="55"/>
      <c r="M49" s="26"/>
      <c r="N49" s="3"/>
    </row>
    <row r="50" spans="1:14" ht="11.25" customHeight="1">
      <c r="A50" s="34"/>
      <c r="B50" s="28"/>
      <c r="C50" s="29"/>
      <c r="D50" s="29"/>
      <c r="E50" s="30"/>
      <c r="F50" s="31"/>
      <c r="G50" s="43"/>
      <c r="H50" s="44" t="s">
        <v>46</v>
      </c>
      <c r="I50" s="40" t="s">
        <v>180</v>
      </c>
      <c r="J50" s="42"/>
      <c r="K50" s="57"/>
      <c r="L50" s="55"/>
      <c r="M50" s="26"/>
      <c r="N50" s="3"/>
    </row>
    <row r="51" spans="1:14" ht="11.25" customHeight="1">
      <c r="A51" s="34">
        <v>28</v>
      </c>
      <c r="B51" s="35">
        <v>12042181</v>
      </c>
      <c r="C51" s="36">
        <v>11650</v>
      </c>
      <c r="D51" s="36"/>
      <c r="E51" s="37"/>
      <c r="F51" s="38" t="s">
        <v>47</v>
      </c>
      <c r="G51" s="39" t="s">
        <v>108</v>
      </c>
      <c r="H51" s="45"/>
      <c r="I51" s="42"/>
      <c r="J51" s="42"/>
      <c r="K51" s="57"/>
      <c r="L51" s="55"/>
      <c r="M51" s="26"/>
      <c r="N51" s="3"/>
    </row>
    <row r="52" spans="1:14" ht="11.25" customHeight="1">
      <c r="A52" s="34">
        <v>29</v>
      </c>
      <c r="B52" s="46">
        <v>4633261</v>
      </c>
      <c r="C52" s="47">
        <v>20794</v>
      </c>
      <c r="D52" s="47"/>
      <c r="E52" s="41"/>
      <c r="F52" s="23" t="s">
        <v>48</v>
      </c>
      <c r="G52" s="24" t="s">
        <v>116</v>
      </c>
      <c r="H52" s="25"/>
      <c r="I52" s="110"/>
      <c r="J52" s="44" t="s">
        <v>50</v>
      </c>
      <c r="K52" s="57"/>
      <c r="L52" s="55"/>
      <c r="M52" s="26"/>
      <c r="N52" s="3"/>
    </row>
    <row r="53" spans="1:14" ht="11.25" customHeight="1">
      <c r="A53" s="34"/>
      <c r="B53" s="28"/>
      <c r="C53" s="29"/>
      <c r="D53" s="29"/>
      <c r="E53" s="30"/>
      <c r="F53" s="31"/>
      <c r="G53" s="43"/>
      <c r="H53" s="33" t="s">
        <v>49</v>
      </c>
      <c r="I53" s="42"/>
      <c r="J53" s="45" t="s">
        <v>186</v>
      </c>
      <c r="K53" s="57"/>
      <c r="L53" s="55"/>
      <c r="M53" s="26"/>
      <c r="N53" s="3"/>
    </row>
    <row r="54" spans="1:14" ht="11.25" customHeight="1">
      <c r="A54" s="34">
        <v>30</v>
      </c>
      <c r="B54" s="35"/>
      <c r="C54" s="36"/>
      <c r="D54" s="36"/>
      <c r="E54" s="37"/>
      <c r="F54" s="38" t="s">
        <v>21</v>
      </c>
      <c r="G54" s="39"/>
      <c r="H54" s="40"/>
      <c r="I54" s="42"/>
      <c r="J54" s="25"/>
      <c r="K54" s="52"/>
      <c r="L54" s="55"/>
      <c r="M54" s="26"/>
      <c r="N54" s="3"/>
    </row>
    <row r="55" spans="1:14" ht="11.25" customHeight="1">
      <c r="A55" s="34">
        <v>31</v>
      </c>
      <c r="B55" s="46"/>
      <c r="C55" s="47"/>
      <c r="D55" s="47"/>
      <c r="E55" s="48"/>
      <c r="F55" s="49" t="s">
        <v>21</v>
      </c>
      <c r="G55" s="24"/>
      <c r="H55" s="110"/>
      <c r="I55" s="44" t="s">
        <v>50</v>
      </c>
      <c r="J55" s="25"/>
      <c r="K55" s="52"/>
      <c r="L55" s="55"/>
      <c r="M55" s="26"/>
      <c r="N55" s="3"/>
    </row>
    <row r="56" spans="1:14" ht="11.25" customHeight="1">
      <c r="A56" s="34"/>
      <c r="B56" s="28"/>
      <c r="C56" s="29"/>
      <c r="D56" s="29"/>
      <c r="E56" s="30"/>
      <c r="F56" s="31"/>
      <c r="G56" s="32"/>
      <c r="H56" s="44" t="s">
        <v>50</v>
      </c>
      <c r="I56" s="45" t="s">
        <v>181</v>
      </c>
      <c r="J56" s="57"/>
      <c r="K56" s="52"/>
      <c r="L56" s="55"/>
      <c r="M56" s="26"/>
      <c r="N56" s="3"/>
    </row>
    <row r="57" spans="1:14" ht="11.25" customHeight="1">
      <c r="A57" s="19">
        <v>32</v>
      </c>
      <c r="B57" s="35">
        <v>4601614</v>
      </c>
      <c r="C57" s="36">
        <v>4529</v>
      </c>
      <c r="D57" s="36"/>
      <c r="E57" s="50">
        <v>7</v>
      </c>
      <c r="F57" s="38" t="s">
        <v>51</v>
      </c>
      <c r="G57" s="39" t="s">
        <v>111</v>
      </c>
      <c r="H57" s="45"/>
      <c r="I57" s="25"/>
      <c r="J57" s="26"/>
      <c r="K57" s="52"/>
      <c r="L57" s="55"/>
      <c r="M57" s="26"/>
      <c r="N57" s="3"/>
    </row>
    <row r="58" spans="1:14" ht="11.25" customHeight="1">
      <c r="A58" s="19">
        <v>33</v>
      </c>
      <c r="B58" s="20">
        <v>4639681</v>
      </c>
      <c r="C58" s="21">
        <v>4695</v>
      </c>
      <c r="D58" s="21"/>
      <c r="E58" s="22">
        <v>8</v>
      </c>
      <c r="F58" s="23" t="s">
        <v>52</v>
      </c>
      <c r="G58" s="24" t="s">
        <v>115</v>
      </c>
      <c r="H58" s="25"/>
      <c r="I58" s="25"/>
      <c r="J58" s="26"/>
      <c r="K58" s="52"/>
      <c r="L58" s="58" t="s">
        <v>66</v>
      </c>
      <c r="N58" s="3"/>
    </row>
    <row r="59" spans="1:14" ht="11.25" customHeight="1">
      <c r="A59" s="27"/>
      <c r="B59" s="28"/>
      <c r="C59" s="29"/>
      <c r="D59" s="29"/>
      <c r="E59" s="30"/>
      <c r="F59" s="31"/>
      <c r="G59" s="32"/>
      <c r="H59" s="33" t="s">
        <v>53</v>
      </c>
      <c r="I59" s="25"/>
      <c r="J59" s="26"/>
      <c r="K59" s="52"/>
      <c r="L59" s="59" t="s">
        <v>199</v>
      </c>
      <c r="M59" s="26"/>
      <c r="N59" s="3"/>
    </row>
    <row r="60" spans="1:14" ht="11.25" customHeight="1">
      <c r="A60" s="34">
        <v>34</v>
      </c>
      <c r="B60" s="35"/>
      <c r="C60" s="36"/>
      <c r="D60" s="36"/>
      <c r="E60" s="37"/>
      <c r="F60" s="38" t="s">
        <v>21</v>
      </c>
      <c r="G60" s="39"/>
      <c r="H60" s="40"/>
      <c r="I60" s="25"/>
      <c r="J60" s="60"/>
      <c r="K60" s="52"/>
      <c r="L60" s="111"/>
      <c r="M60" s="26"/>
      <c r="N60" s="3"/>
    </row>
    <row r="61" spans="1:14" ht="11.25" customHeight="1">
      <c r="A61" s="34">
        <v>35</v>
      </c>
      <c r="B61" s="46"/>
      <c r="C61" s="47"/>
      <c r="D61" s="47"/>
      <c r="E61" s="41"/>
      <c r="F61" s="23" t="s">
        <v>21</v>
      </c>
      <c r="G61" s="24"/>
      <c r="H61" s="110"/>
      <c r="I61" s="33" t="s">
        <v>54</v>
      </c>
      <c r="J61" s="25"/>
      <c r="K61" s="57"/>
      <c r="L61" s="55"/>
      <c r="M61" s="26"/>
      <c r="N61" s="3"/>
    </row>
    <row r="62" spans="1:14" ht="11.25" customHeight="1">
      <c r="A62" s="34"/>
      <c r="B62" s="28"/>
      <c r="C62" s="29"/>
      <c r="D62" s="29"/>
      <c r="E62" s="30"/>
      <c r="F62" s="31"/>
      <c r="G62" s="43"/>
      <c r="H62" s="44" t="s">
        <v>54</v>
      </c>
      <c r="I62" s="40" t="s">
        <v>174</v>
      </c>
      <c r="J62" s="25"/>
      <c r="K62" s="57"/>
      <c r="L62" s="55"/>
      <c r="M62" s="26"/>
      <c r="N62" s="3"/>
    </row>
    <row r="63" spans="1:14" ht="11.25" customHeight="1">
      <c r="A63" s="34">
        <v>36</v>
      </c>
      <c r="B63" s="35">
        <v>4644515</v>
      </c>
      <c r="C63" s="36" t="s">
        <v>113</v>
      </c>
      <c r="D63" s="36"/>
      <c r="E63" s="37"/>
      <c r="F63" s="38" t="s">
        <v>55</v>
      </c>
      <c r="G63" s="39" t="s">
        <v>117</v>
      </c>
      <c r="H63" s="45"/>
      <c r="I63" s="42"/>
      <c r="J63" s="25"/>
      <c r="K63" s="57"/>
      <c r="L63" s="55"/>
      <c r="M63" s="26"/>
      <c r="N63" s="3"/>
    </row>
    <row r="64" spans="1:14" ht="11.25" customHeight="1">
      <c r="A64" s="34">
        <v>37</v>
      </c>
      <c r="B64" s="46">
        <v>4641371</v>
      </c>
      <c r="C64" s="47">
        <v>18369</v>
      </c>
      <c r="D64" s="47"/>
      <c r="E64" s="41"/>
      <c r="F64" s="23" t="s">
        <v>56</v>
      </c>
      <c r="G64" s="24" t="s">
        <v>109</v>
      </c>
      <c r="H64" s="25"/>
      <c r="I64" s="110"/>
      <c r="J64" s="33" t="s">
        <v>54</v>
      </c>
      <c r="K64" s="57"/>
      <c r="L64" s="55"/>
      <c r="M64" s="26"/>
      <c r="N64" s="3"/>
    </row>
    <row r="65" spans="1:14" ht="11.25" customHeight="1">
      <c r="A65" s="34"/>
      <c r="B65" s="28"/>
      <c r="C65" s="29"/>
      <c r="D65" s="29"/>
      <c r="E65" s="30"/>
      <c r="F65" s="31"/>
      <c r="G65" s="43"/>
      <c r="H65" s="33" t="s">
        <v>57</v>
      </c>
      <c r="I65" s="42"/>
      <c r="J65" s="40" t="s">
        <v>189</v>
      </c>
      <c r="K65" s="57"/>
      <c r="L65" s="55"/>
      <c r="M65" s="26"/>
      <c r="N65" s="3"/>
    </row>
    <row r="66" spans="1:14" ht="11.25" customHeight="1">
      <c r="A66" s="34">
        <v>38</v>
      </c>
      <c r="B66" s="35"/>
      <c r="C66" s="36"/>
      <c r="D66" s="36"/>
      <c r="E66" s="37"/>
      <c r="F66" s="38" t="s">
        <v>21</v>
      </c>
      <c r="G66" s="39"/>
      <c r="H66" s="40"/>
      <c r="I66" s="42"/>
      <c r="J66" s="42"/>
      <c r="K66" s="57"/>
      <c r="L66" s="55"/>
      <c r="M66" s="26"/>
      <c r="N66" s="3"/>
    </row>
    <row r="67" spans="1:14" ht="11.25" customHeight="1">
      <c r="A67" s="34">
        <v>39</v>
      </c>
      <c r="B67" s="46"/>
      <c r="C67" s="47"/>
      <c r="D67" s="47"/>
      <c r="E67" s="48"/>
      <c r="F67" s="49" t="s">
        <v>21</v>
      </c>
      <c r="G67" s="24"/>
      <c r="H67" s="110"/>
      <c r="I67" s="44" t="s">
        <v>57</v>
      </c>
      <c r="J67" s="42"/>
      <c r="K67" s="57"/>
      <c r="L67" s="55"/>
      <c r="M67" s="26"/>
      <c r="N67" s="3"/>
    </row>
    <row r="68" spans="1:14" ht="11.25" customHeight="1">
      <c r="A68" s="34"/>
      <c r="B68" s="28"/>
      <c r="C68" s="29"/>
      <c r="D68" s="29"/>
      <c r="E68" s="30"/>
      <c r="F68" s="31"/>
      <c r="G68" s="32"/>
      <c r="H68" s="44" t="s">
        <v>58</v>
      </c>
      <c r="I68" s="45" t="s">
        <v>182</v>
      </c>
      <c r="J68" s="42"/>
      <c r="K68" s="57"/>
      <c r="L68" s="55"/>
      <c r="M68" s="26"/>
      <c r="N68" s="3"/>
    </row>
    <row r="69" spans="1:14" ht="11.25" customHeight="1">
      <c r="A69" s="19">
        <v>40</v>
      </c>
      <c r="B69" s="35">
        <v>4643939</v>
      </c>
      <c r="C69" s="36" t="s">
        <v>113</v>
      </c>
      <c r="D69" s="36"/>
      <c r="E69" s="50"/>
      <c r="F69" s="38" t="s">
        <v>59</v>
      </c>
      <c r="G69" s="39" t="s">
        <v>115</v>
      </c>
      <c r="H69" s="45"/>
      <c r="I69" s="25"/>
      <c r="J69" s="42"/>
      <c r="K69" s="57"/>
      <c r="L69" s="55"/>
      <c r="M69" s="26"/>
      <c r="N69" s="3"/>
    </row>
    <row r="70" spans="1:14" ht="11.25" customHeight="1">
      <c r="A70" s="19">
        <v>41</v>
      </c>
      <c r="B70" s="20">
        <v>4639699</v>
      </c>
      <c r="C70" s="21">
        <v>8158</v>
      </c>
      <c r="D70" s="21"/>
      <c r="E70" s="22"/>
      <c r="F70" s="23" t="s">
        <v>60</v>
      </c>
      <c r="G70" s="24" t="s">
        <v>112</v>
      </c>
      <c r="H70" s="25"/>
      <c r="I70" s="25"/>
      <c r="J70" s="110"/>
      <c r="K70" s="33" t="s">
        <v>66</v>
      </c>
      <c r="L70" s="55"/>
      <c r="M70" s="26"/>
      <c r="N70" s="3"/>
    </row>
    <row r="71" spans="1:14" ht="11.25" customHeight="1">
      <c r="A71" s="27"/>
      <c r="B71" s="28"/>
      <c r="C71" s="29"/>
      <c r="D71" s="29"/>
      <c r="E71" s="30"/>
      <c r="F71" s="31"/>
      <c r="G71" s="32"/>
      <c r="H71" s="33" t="s">
        <v>61</v>
      </c>
      <c r="I71" s="25"/>
      <c r="J71" s="42"/>
      <c r="K71" s="40" t="s">
        <v>197</v>
      </c>
      <c r="L71" s="55"/>
      <c r="M71" s="26"/>
      <c r="N71" s="3"/>
    </row>
    <row r="72" spans="1:14" ht="11.25" customHeight="1">
      <c r="A72" s="34">
        <v>42</v>
      </c>
      <c r="B72" s="35"/>
      <c r="C72" s="36"/>
      <c r="D72" s="36"/>
      <c r="E72" s="37"/>
      <c r="F72" s="38" t="s">
        <v>21</v>
      </c>
      <c r="G72" s="39"/>
      <c r="H72" s="40"/>
      <c r="I72" s="25"/>
      <c r="J72" s="42"/>
      <c r="K72" s="42"/>
      <c r="L72" s="55"/>
      <c r="M72" s="26"/>
      <c r="N72" s="3"/>
    </row>
    <row r="73" spans="1:14" ht="11.25" customHeight="1">
      <c r="A73" s="34">
        <v>43</v>
      </c>
      <c r="B73" s="46"/>
      <c r="C73" s="47"/>
      <c r="D73" s="47"/>
      <c r="E73" s="41"/>
      <c r="F73" s="23" t="s">
        <v>21</v>
      </c>
      <c r="G73" s="24"/>
      <c r="H73" s="110"/>
      <c r="I73" s="33" t="s">
        <v>61</v>
      </c>
      <c r="J73" s="42"/>
      <c r="K73" s="42"/>
      <c r="L73" s="55"/>
      <c r="M73" s="26"/>
      <c r="N73" s="3"/>
    </row>
    <row r="74" spans="1:14" ht="11.25" customHeight="1">
      <c r="A74" s="34"/>
      <c r="B74" s="28"/>
      <c r="C74" s="29"/>
      <c r="D74" s="29"/>
      <c r="E74" s="30"/>
      <c r="F74" s="31"/>
      <c r="G74" s="43"/>
      <c r="H74" s="44" t="s">
        <v>62</v>
      </c>
      <c r="I74" s="40" t="s">
        <v>180</v>
      </c>
      <c r="J74" s="42"/>
      <c r="K74" s="42"/>
      <c r="L74" s="55"/>
      <c r="M74" s="26"/>
      <c r="N74" s="3"/>
    </row>
    <row r="75" spans="1:14" ht="11.25" customHeight="1">
      <c r="A75" s="34">
        <v>44</v>
      </c>
      <c r="B75" s="35">
        <v>4638790</v>
      </c>
      <c r="C75" s="36">
        <v>14723</v>
      </c>
      <c r="D75" s="36"/>
      <c r="E75" s="37"/>
      <c r="F75" s="38" t="s">
        <v>63</v>
      </c>
      <c r="G75" s="39" t="s">
        <v>111</v>
      </c>
      <c r="H75" s="45"/>
      <c r="I75" s="42"/>
      <c r="J75" s="42"/>
      <c r="K75" s="42"/>
      <c r="L75" s="55"/>
      <c r="M75" s="26"/>
      <c r="N75" s="3"/>
    </row>
    <row r="76" spans="1:14" ht="11.25" customHeight="1">
      <c r="A76" s="34">
        <v>45</v>
      </c>
      <c r="B76" s="46">
        <v>4634920</v>
      </c>
      <c r="C76" s="47">
        <v>5884</v>
      </c>
      <c r="D76" s="47"/>
      <c r="E76" s="41"/>
      <c r="F76" s="23" t="s">
        <v>64</v>
      </c>
      <c r="G76" s="24" t="s">
        <v>112</v>
      </c>
      <c r="H76" s="25"/>
      <c r="I76" s="42"/>
      <c r="J76" s="44" t="s">
        <v>66</v>
      </c>
      <c r="K76" s="42"/>
      <c r="L76" s="55"/>
      <c r="M76" s="26"/>
      <c r="N76" s="3"/>
    </row>
    <row r="77" spans="1:14" ht="11.25" customHeight="1">
      <c r="A77" s="34"/>
      <c r="B77" s="28"/>
      <c r="C77" s="29"/>
      <c r="D77" s="29"/>
      <c r="E77" s="30"/>
      <c r="F77" s="31"/>
      <c r="G77" s="43"/>
      <c r="H77" s="33" t="s">
        <v>65</v>
      </c>
      <c r="I77" s="110"/>
      <c r="J77" s="45" t="s">
        <v>177</v>
      </c>
      <c r="K77" s="42"/>
      <c r="L77" s="55"/>
      <c r="M77" s="26"/>
      <c r="N77" s="3"/>
    </row>
    <row r="78" spans="1:14" ht="11.25" customHeight="1">
      <c r="A78" s="34">
        <v>46</v>
      </c>
      <c r="B78" s="35"/>
      <c r="C78" s="36"/>
      <c r="D78" s="36"/>
      <c r="E78" s="37"/>
      <c r="F78" s="38" t="s">
        <v>21</v>
      </c>
      <c r="G78" s="39"/>
      <c r="H78" s="40"/>
      <c r="I78" s="42"/>
      <c r="J78" s="25"/>
      <c r="K78" s="42"/>
      <c r="L78" s="55"/>
      <c r="M78" s="26"/>
      <c r="N78" s="3"/>
    </row>
    <row r="79" spans="1:14" ht="11.25" customHeight="1">
      <c r="A79" s="34">
        <v>47</v>
      </c>
      <c r="B79" s="46"/>
      <c r="C79" s="47"/>
      <c r="D79" s="47"/>
      <c r="E79" s="48"/>
      <c r="F79" s="49" t="s">
        <v>21</v>
      </c>
      <c r="G79" s="24"/>
      <c r="H79" s="110"/>
      <c r="I79" s="44" t="s">
        <v>66</v>
      </c>
      <c r="J79" s="25"/>
      <c r="K79" s="42"/>
      <c r="L79" s="55"/>
      <c r="M79" s="26"/>
      <c r="N79" s="3"/>
    </row>
    <row r="80" spans="1:14" ht="11.25" customHeight="1">
      <c r="A80" s="34"/>
      <c r="B80" s="28"/>
      <c r="C80" s="29"/>
      <c r="D80" s="29"/>
      <c r="E80" s="30"/>
      <c r="F80" s="31"/>
      <c r="G80" s="32"/>
      <c r="H80" s="44" t="s">
        <v>66</v>
      </c>
      <c r="I80" s="45" t="s">
        <v>198</v>
      </c>
      <c r="J80" s="25"/>
      <c r="K80" s="42"/>
      <c r="L80" s="55"/>
      <c r="M80" s="26"/>
      <c r="N80" s="3"/>
    </row>
    <row r="81" spans="1:14" ht="11.25" customHeight="1">
      <c r="A81" s="19">
        <v>48</v>
      </c>
      <c r="B81" s="35">
        <v>4629632</v>
      </c>
      <c r="C81" s="36">
        <v>2631</v>
      </c>
      <c r="D81" s="36"/>
      <c r="E81" s="50">
        <v>3</v>
      </c>
      <c r="F81" s="38" t="s">
        <v>67</v>
      </c>
      <c r="G81" s="39" t="s">
        <v>108</v>
      </c>
      <c r="H81" s="45"/>
      <c r="I81" s="25"/>
      <c r="J81" s="25"/>
      <c r="K81" s="42"/>
      <c r="L81" s="55"/>
      <c r="M81" s="26"/>
      <c r="N81" s="3"/>
    </row>
    <row r="82" spans="1:14" ht="11.25" customHeight="1">
      <c r="A82" s="19">
        <v>49</v>
      </c>
      <c r="B82" s="20">
        <v>4628684</v>
      </c>
      <c r="C82" s="21">
        <v>4328</v>
      </c>
      <c r="D82" s="21"/>
      <c r="E82" s="22">
        <v>6</v>
      </c>
      <c r="F82" s="23" t="s">
        <v>68</v>
      </c>
      <c r="G82" s="24" t="s">
        <v>112</v>
      </c>
      <c r="H82" s="25"/>
      <c r="I82" s="25"/>
      <c r="J82" s="26"/>
      <c r="K82" s="110"/>
      <c r="L82" s="61" t="s">
        <v>66</v>
      </c>
      <c r="M82" s="26"/>
      <c r="N82" s="3"/>
    </row>
    <row r="83" spans="1:14" ht="11.25" customHeight="1">
      <c r="A83" s="27"/>
      <c r="B83" s="28"/>
      <c r="C83" s="29"/>
      <c r="D83" s="29"/>
      <c r="E83" s="30"/>
      <c r="F83" s="31"/>
      <c r="G83" s="32"/>
      <c r="H83" s="33" t="s">
        <v>69</v>
      </c>
      <c r="I83" s="25"/>
      <c r="J83" s="26"/>
      <c r="K83" s="42"/>
      <c r="L83" s="62" t="s">
        <v>169</v>
      </c>
      <c r="M83" s="26"/>
      <c r="N83" s="3"/>
    </row>
    <row r="84" spans="1:14" ht="11.25" customHeight="1">
      <c r="A84" s="34">
        <v>50</v>
      </c>
      <c r="B84" s="35"/>
      <c r="C84" s="36"/>
      <c r="D84" s="36"/>
      <c r="E84" s="37"/>
      <c r="F84" s="38" t="s">
        <v>21</v>
      </c>
      <c r="G84" s="39"/>
      <c r="H84" s="40"/>
      <c r="I84" s="25"/>
      <c r="J84" s="25"/>
      <c r="K84" s="42"/>
      <c r="L84" s="52"/>
      <c r="M84" s="26"/>
      <c r="N84" s="3"/>
    </row>
    <row r="85" spans="1:14" ht="11.25" customHeight="1">
      <c r="A85" s="34">
        <v>51</v>
      </c>
      <c r="B85" s="46">
        <v>4643187</v>
      </c>
      <c r="C85" s="47">
        <v>18369</v>
      </c>
      <c r="D85" s="47"/>
      <c r="E85" s="41"/>
      <c r="F85" s="23" t="s">
        <v>70</v>
      </c>
      <c r="G85" s="24" t="s">
        <v>117</v>
      </c>
      <c r="H85" s="110"/>
      <c r="I85" s="33" t="s">
        <v>69</v>
      </c>
      <c r="J85" s="25"/>
      <c r="K85" s="42"/>
      <c r="L85" s="52"/>
      <c r="M85" s="26"/>
      <c r="N85" s="3"/>
    </row>
    <row r="86" spans="1:14" ht="11.25" customHeight="1">
      <c r="A86" s="34"/>
      <c r="B86" s="28"/>
      <c r="C86" s="29"/>
      <c r="D86" s="29"/>
      <c r="E86" s="30"/>
      <c r="F86" s="112"/>
      <c r="G86" s="43"/>
      <c r="H86" s="44" t="s">
        <v>183</v>
      </c>
      <c r="I86" s="40" t="s">
        <v>185</v>
      </c>
      <c r="J86" s="25"/>
      <c r="K86" s="42"/>
      <c r="L86" s="52"/>
      <c r="M86" s="26"/>
      <c r="N86" s="3"/>
    </row>
    <row r="87" spans="1:14" ht="11.25" customHeight="1">
      <c r="A87" s="34">
        <v>52</v>
      </c>
      <c r="B87" s="35">
        <v>4635275</v>
      </c>
      <c r="C87" s="36">
        <v>20794</v>
      </c>
      <c r="D87" s="36"/>
      <c r="E87" s="37"/>
      <c r="F87" s="38" t="s">
        <v>71</v>
      </c>
      <c r="G87" s="39" t="s">
        <v>111</v>
      </c>
      <c r="H87" s="45" t="s">
        <v>184</v>
      </c>
      <c r="I87" s="42"/>
      <c r="J87" s="25"/>
      <c r="K87" s="42"/>
      <c r="L87" s="26"/>
      <c r="M87" s="26"/>
      <c r="N87" s="3"/>
    </row>
    <row r="88" spans="1:14" ht="11.25" customHeight="1">
      <c r="A88" s="34">
        <v>53</v>
      </c>
      <c r="B88" s="46">
        <v>4638500</v>
      </c>
      <c r="C88" s="47">
        <v>14723</v>
      </c>
      <c r="D88" s="47"/>
      <c r="E88" s="41"/>
      <c r="F88" s="23" t="s">
        <v>72</v>
      </c>
      <c r="G88" s="24" t="s">
        <v>118</v>
      </c>
      <c r="H88" s="25"/>
      <c r="I88" s="42"/>
      <c r="J88" s="33" t="s">
        <v>69</v>
      </c>
      <c r="K88" s="42"/>
      <c r="L88" s="26"/>
      <c r="M88" s="26"/>
      <c r="N88" s="3"/>
    </row>
    <row r="89" spans="1:14" ht="11.25" customHeight="1">
      <c r="A89" s="34"/>
      <c r="B89" s="28"/>
      <c r="C89" s="29"/>
      <c r="D89" s="29"/>
      <c r="E89" s="30"/>
      <c r="F89" s="31"/>
      <c r="G89" s="43"/>
      <c r="H89" s="33" t="s">
        <v>73</v>
      </c>
      <c r="I89" s="110"/>
      <c r="J89" s="40" t="s">
        <v>190</v>
      </c>
      <c r="K89" s="42"/>
      <c r="L89" s="26"/>
      <c r="M89" s="26"/>
      <c r="N89" s="3"/>
    </row>
    <row r="90" spans="1:14" ht="11.25" customHeight="1">
      <c r="A90" s="34">
        <v>54</v>
      </c>
      <c r="B90" s="35"/>
      <c r="C90" s="36"/>
      <c r="D90" s="36"/>
      <c r="E90" s="37"/>
      <c r="F90" s="38" t="s">
        <v>21</v>
      </c>
      <c r="G90" s="39"/>
      <c r="H90" s="40"/>
      <c r="I90" s="42"/>
      <c r="J90" s="42"/>
      <c r="K90" s="42"/>
      <c r="L90" s="26"/>
      <c r="M90" s="26"/>
      <c r="N90" s="3"/>
    </row>
    <row r="91" spans="1:14" ht="11.25" customHeight="1">
      <c r="A91" s="34">
        <v>55</v>
      </c>
      <c r="B91" s="46"/>
      <c r="C91" s="47"/>
      <c r="D91" s="47"/>
      <c r="E91" s="48"/>
      <c r="F91" s="49" t="s">
        <v>21</v>
      </c>
      <c r="G91" s="24"/>
      <c r="H91" s="110"/>
      <c r="I91" s="44" t="s">
        <v>74</v>
      </c>
      <c r="J91" s="42"/>
      <c r="K91" s="42"/>
      <c r="L91" s="26"/>
      <c r="M91" s="26"/>
      <c r="N91" s="3"/>
    </row>
    <row r="92" spans="1:14" ht="11.25" customHeight="1">
      <c r="A92" s="34"/>
      <c r="B92" s="28"/>
      <c r="C92" s="29"/>
      <c r="D92" s="29"/>
      <c r="E92" s="30"/>
      <c r="F92" s="31"/>
      <c r="G92" s="32"/>
      <c r="H92" s="44" t="s">
        <v>74</v>
      </c>
      <c r="I92" s="45" t="s">
        <v>186</v>
      </c>
      <c r="J92" s="42"/>
      <c r="K92" s="42"/>
      <c r="L92" s="26"/>
      <c r="M92" s="26"/>
      <c r="N92" s="3"/>
    </row>
    <row r="93" spans="1:14" ht="11.25" customHeight="1">
      <c r="A93" s="19">
        <v>56</v>
      </c>
      <c r="B93" s="35">
        <v>4644523</v>
      </c>
      <c r="C93" s="36" t="s">
        <v>113</v>
      </c>
      <c r="D93" s="36"/>
      <c r="E93" s="50"/>
      <c r="F93" s="38" t="s">
        <v>75</v>
      </c>
      <c r="G93" s="39" t="s">
        <v>117</v>
      </c>
      <c r="H93" s="45"/>
      <c r="I93" s="25"/>
      <c r="J93" s="42"/>
      <c r="K93" s="42"/>
      <c r="L93" s="26"/>
      <c r="M93" s="26"/>
      <c r="N93" s="3"/>
    </row>
    <row r="94" spans="1:14" ht="11.25" customHeight="1">
      <c r="A94" s="19">
        <v>57</v>
      </c>
      <c r="B94" s="20">
        <v>4643624</v>
      </c>
      <c r="C94" s="21">
        <v>20794</v>
      </c>
      <c r="D94" s="21"/>
      <c r="E94" s="22"/>
      <c r="F94" s="23" t="s">
        <v>76</v>
      </c>
      <c r="G94" s="24" t="s">
        <v>115</v>
      </c>
      <c r="H94" s="25"/>
      <c r="I94" s="25"/>
      <c r="J94" s="110"/>
      <c r="K94" s="44" t="s">
        <v>82</v>
      </c>
      <c r="L94" s="26"/>
      <c r="M94" s="26"/>
      <c r="N94" s="3"/>
    </row>
    <row r="95" spans="1:14" ht="11.25" customHeight="1">
      <c r="A95" s="27"/>
      <c r="B95" s="28"/>
      <c r="C95" s="29"/>
      <c r="D95" s="29"/>
      <c r="E95" s="30"/>
      <c r="F95" s="31"/>
      <c r="G95" s="32"/>
      <c r="H95" s="33" t="s">
        <v>77</v>
      </c>
      <c r="I95" s="25"/>
      <c r="J95" s="42"/>
      <c r="K95" s="45" t="s">
        <v>178</v>
      </c>
      <c r="L95" s="26"/>
      <c r="M95" s="26"/>
      <c r="N95" s="3"/>
    </row>
    <row r="96" spans="1:14" ht="11.25" customHeight="1">
      <c r="A96" s="34">
        <v>58</v>
      </c>
      <c r="B96" s="35"/>
      <c r="C96" s="36"/>
      <c r="D96" s="36"/>
      <c r="E96" s="37"/>
      <c r="F96" s="38" t="s">
        <v>21</v>
      </c>
      <c r="G96" s="39"/>
      <c r="H96" s="40"/>
      <c r="I96" s="25"/>
      <c r="J96" s="42"/>
      <c r="K96" s="25"/>
      <c r="L96" s="26"/>
      <c r="M96" s="26"/>
      <c r="N96" s="3"/>
    </row>
    <row r="97" spans="1:14" ht="11.25" customHeight="1">
      <c r="A97" s="34">
        <v>59</v>
      </c>
      <c r="B97" s="46"/>
      <c r="C97" s="47"/>
      <c r="D97" s="47"/>
      <c r="E97" s="41"/>
      <c r="F97" s="23" t="s">
        <v>21</v>
      </c>
      <c r="G97" s="24"/>
      <c r="H97" s="110"/>
      <c r="I97" s="33" t="s">
        <v>77</v>
      </c>
      <c r="J97" s="42"/>
      <c r="K97" s="25"/>
      <c r="L97" s="26"/>
      <c r="M97" s="26"/>
      <c r="N97" s="3"/>
    </row>
    <row r="98" spans="1:14" ht="11.25" customHeight="1">
      <c r="A98" s="34"/>
      <c r="B98" s="28"/>
      <c r="C98" s="29"/>
      <c r="D98" s="29"/>
      <c r="E98" s="30"/>
      <c r="F98" s="31"/>
      <c r="G98" s="43"/>
      <c r="H98" s="44" t="s">
        <v>78</v>
      </c>
      <c r="I98" s="40" t="s">
        <v>178</v>
      </c>
      <c r="J98" s="42"/>
      <c r="K98" s="25"/>
      <c r="L98" s="26"/>
      <c r="M98" s="26"/>
      <c r="N98" s="3"/>
    </row>
    <row r="99" spans="1:14" ht="11.25" customHeight="1">
      <c r="A99" s="34">
        <v>60</v>
      </c>
      <c r="B99" s="35">
        <v>4641420</v>
      </c>
      <c r="C99" s="36">
        <v>14060</v>
      </c>
      <c r="D99" s="36"/>
      <c r="E99" s="37"/>
      <c r="F99" s="38" t="s">
        <v>79</v>
      </c>
      <c r="G99" s="39" t="s">
        <v>109</v>
      </c>
      <c r="H99" s="45"/>
      <c r="I99" s="42"/>
      <c r="J99" s="42"/>
      <c r="K99" s="25"/>
      <c r="L99" s="26"/>
      <c r="M99" s="26"/>
      <c r="N99" s="3"/>
    </row>
    <row r="100" spans="1:14" ht="11.25" customHeight="1">
      <c r="A100" s="34">
        <v>61</v>
      </c>
      <c r="B100" s="46">
        <v>4641412</v>
      </c>
      <c r="C100" s="47">
        <v>6811</v>
      </c>
      <c r="D100" s="47"/>
      <c r="E100" s="41"/>
      <c r="F100" s="23" t="s">
        <v>80</v>
      </c>
      <c r="G100" s="24" t="s">
        <v>109</v>
      </c>
      <c r="H100" s="25"/>
      <c r="I100" s="42"/>
      <c r="J100" s="44" t="s">
        <v>82</v>
      </c>
      <c r="K100" s="25"/>
      <c r="L100" s="26"/>
      <c r="M100" s="26"/>
      <c r="N100" s="3"/>
    </row>
    <row r="101" spans="1:14" ht="11.25" customHeight="1">
      <c r="A101" s="34"/>
      <c r="B101" s="28"/>
      <c r="C101" s="29"/>
      <c r="D101" s="29"/>
      <c r="E101" s="30"/>
      <c r="F101" s="31"/>
      <c r="G101" s="43"/>
      <c r="H101" s="33" t="s">
        <v>81</v>
      </c>
      <c r="I101" s="110"/>
      <c r="J101" s="45" t="s">
        <v>173</v>
      </c>
      <c r="K101" s="25"/>
      <c r="L101" s="26"/>
      <c r="M101" s="26"/>
      <c r="N101" s="3"/>
    </row>
    <row r="102" spans="1:14" ht="11.25" customHeight="1">
      <c r="A102" s="34">
        <v>62</v>
      </c>
      <c r="B102" s="35"/>
      <c r="C102" s="36"/>
      <c r="D102" s="36"/>
      <c r="E102" s="37"/>
      <c r="F102" s="38" t="s">
        <v>21</v>
      </c>
      <c r="G102" s="39"/>
      <c r="H102" s="40"/>
      <c r="I102" s="42"/>
      <c r="J102" s="25"/>
      <c r="K102" s="25"/>
      <c r="L102" s="26"/>
      <c r="M102" s="26"/>
      <c r="N102" s="3"/>
    </row>
    <row r="103" spans="1:14" ht="11.25" customHeight="1">
      <c r="A103" s="34">
        <v>63</v>
      </c>
      <c r="B103" s="46"/>
      <c r="C103" s="47"/>
      <c r="D103" s="47"/>
      <c r="E103" s="48"/>
      <c r="F103" s="49" t="s">
        <v>21</v>
      </c>
      <c r="G103" s="24"/>
      <c r="H103" s="110"/>
      <c r="I103" s="44" t="s">
        <v>82</v>
      </c>
      <c r="J103" s="25"/>
      <c r="K103" s="25"/>
      <c r="L103" s="26"/>
      <c r="M103" s="26"/>
      <c r="N103" s="3"/>
    </row>
    <row r="104" spans="1:14" ht="11.25" customHeight="1">
      <c r="A104" s="34"/>
      <c r="B104" s="28"/>
      <c r="C104" s="29"/>
      <c r="D104" s="29"/>
      <c r="E104" s="30"/>
      <c r="F104" s="31"/>
      <c r="G104" s="32"/>
      <c r="H104" s="44" t="s">
        <v>82</v>
      </c>
      <c r="I104" s="45" t="s">
        <v>173</v>
      </c>
      <c r="J104" s="25"/>
      <c r="K104" s="25"/>
      <c r="L104" s="26"/>
      <c r="M104" s="26"/>
      <c r="N104" s="3"/>
    </row>
    <row r="105" spans="1:14" ht="11.25" customHeight="1">
      <c r="A105" s="19">
        <v>64</v>
      </c>
      <c r="B105" s="35">
        <v>4623717</v>
      </c>
      <c r="C105" s="36">
        <v>2631</v>
      </c>
      <c r="D105" s="36"/>
      <c r="E105" s="50">
        <v>2</v>
      </c>
      <c r="F105" s="38" t="s">
        <v>83</v>
      </c>
      <c r="G105" s="39" t="s">
        <v>108</v>
      </c>
      <c r="H105" s="45"/>
      <c r="I105" s="25"/>
      <c r="J105" s="25"/>
      <c r="K105" s="25"/>
      <c r="L105" s="26"/>
      <c r="M105" s="26"/>
      <c r="N105" s="3"/>
    </row>
    <row r="106" spans="1:14" ht="11.25">
      <c r="A106" s="63"/>
      <c r="B106" s="63"/>
      <c r="C106" s="63"/>
      <c r="D106" s="63"/>
      <c r="E106" s="63"/>
      <c r="F106" s="63"/>
      <c r="G106" s="24"/>
      <c r="H106" s="63"/>
      <c r="I106" s="63"/>
      <c r="J106" s="63"/>
      <c r="K106" s="64"/>
      <c r="L106" s="1"/>
      <c r="M106" s="1"/>
      <c r="N106" s="3"/>
    </row>
    <row r="107" spans="1:14" ht="11.25">
      <c r="A107" s="134" t="s">
        <v>84</v>
      </c>
      <c r="B107" s="150"/>
      <c r="C107" s="151"/>
      <c r="D107" s="118"/>
      <c r="E107" s="119"/>
      <c r="F107" s="134" t="s">
        <v>85</v>
      </c>
      <c r="G107" s="135"/>
      <c r="H107" s="185"/>
      <c r="I107" s="186" t="s">
        <v>86</v>
      </c>
      <c r="J107" s="187"/>
      <c r="K107" s="186" t="s">
        <v>87</v>
      </c>
      <c r="L107" s="187"/>
      <c r="M107" s="65"/>
      <c r="N107" s="3"/>
    </row>
    <row r="108" spans="1:14" ht="11.25">
      <c r="A108" s="189" t="s">
        <v>156</v>
      </c>
      <c r="B108" s="146"/>
      <c r="C108" s="147"/>
      <c r="D108" s="148"/>
      <c r="E108" s="149"/>
      <c r="F108" s="66" t="s">
        <v>119</v>
      </c>
      <c r="G108" s="131"/>
      <c r="H108" s="188"/>
      <c r="I108" s="177"/>
      <c r="J108" s="178"/>
      <c r="K108" s="179"/>
      <c r="L108" s="180"/>
      <c r="M108" s="65"/>
      <c r="N108" s="3"/>
    </row>
    <row r="109" spans="1:14" ht="11.25">
      <c r="A109" s="134" t="s">
        <v>88</v>
      </c>
      <c r="B109" s="135"/>
      <c r="C109" s="135"/>
      <c r="D109" s="136"/>
      <c r="E109" s="137"/>
      <c r="F109" s="67" t="s">
        <v>120</v>
      </c>
      <c r="G109" s="182"/>
      <c r="H109" s="183"/>
      <c r="I109" s="177"/>
      <c r="J109" s="178"/>
      <c r="K109" s="177"/>
      <c r="L109" s="178"/>
      <c r="M109" s="65"/>
      <c r="N109" s="3"/>
    </row>
    <row r="110" spans="1:35" s="3" customFormat="1" ht="11.25">
      <c r="A110" s="138" t="s">
        <v>163</v>
      </c>
      <c r="B110" s="139"/>
      <c r="C110" s="140"/>
      <c r="D110" s="141"/>
      <c r="E110" s="142"/>
      <c r="F110" s="67" t="s">
        <v>121</v>
      </c>
      <c r="G110" s="182"/>
      <c r="H110" s="183"/>
      <c r="I110" s="177"/>
      <c r="J110" s="178"/>
      <c r="K110" s="177"/>
      <c r="L110" s="178"/>
      <c r="M110" s="65"/>
      <c r="Z110" s="68"/>
      <c r="AF110" s="69"/>
      <c r="AG110" s="69"/>
      <c r="AH110" s="69"/>
      <c r="AI110" s="69"/>
    </row>
    <row r="111" spans="1:14" ht="11.25">
      <c r="A111" s="134" t="s">
        <v>89</v>
      </c>
      <c r="B111" s="150"/>
      <c r="C111" s="151"/>
      <c r="D111" s="118"/>
      <c r="E111" s="119"/>
      <c r="F111" s="67" t="s">
        <v>122</v>
      </c>
      <c r="G111" s="182"/>
      <c r="H111" s="183"/>
      <c r="I111" s="177"/>
      <c r="J111" s="178"/>
      <c r="K111" s="177"/>
      <c r="L111" s="178"/>
      <c r="M111" s="65"/>
      <c r="N111" s="3"/>
    </row>
    <row r="112" spans="1:14" ht="11.25">
      <c r="A112" s="138" t="s">
        <v>157</v>
      </c>
      <c r="B112" s="139"/>
      <c r="C112" s="140"/>
      <c r="D112" s="141"/>
      <c r="E112" s="142"/>
      <c r="F112" s="67" t="s">
        <v>123</v>
      </c>
      <c r="G112" s="182"/>
      <c r="H112" s="183"/>
      <c r="I112" s="177"/>
      <c r="J112" s="178"/>
      <c r="K112" s="177"/>
      <c r="L112" s="178"/>
      <c r="M112" s="65"/>
      <c r="N112" s="3"/>
    </row>
    <row r="113" spans="1:14" ht="11.25">
      <c r="A113" s="134" t="s">
        <v>90</v>
      </c>
      <c r="B113" s="135"/>
      <c r="C113" s="135"/>
      <c r="D113" s="136"/>
      <c r="E113" s="137"/>
      <c r="F113" s="67" t="s">
        <v>124</v>
      </c>
      <c r="G113" s="182"/>
      <c r="H113" s="183"/>
      <c r="I113" s="177"/>
      <c r="J113" s="178"/>
      <c r="K113" s="177"/>
      <c r="L113" s="178"/>
      <c r="M113" s="65"/>
      <c r="N113" s="3"/>
    </row>
    <row r="114" spans="1:14" ht="11.25">
      <c r="A114" s="130" t="s">
        <v>158</v>
      </c>
      <c r="B114" s="131"/>
      <c r="C114" s="131"/>
      <c r="D114" s="132"/>
      <c r="E114" s="133"/>
      <c r="F114" s="67" t="s">
        <v>125</v>
      </c>
      <c r="G114" s="182"/>
      <c r="H114" s="183"/>
      <c r="I114" s="177"/>
      <c r="J114" s="178"/>
      <c r="K114" s="177"/>
      <c r="L114" s="178"/>
      <c r="M114" s="65"/>
      <c r="N114" s="3"/>
    </row>
    <row r="115" spans="1:14" ht="11.25">
      <c r="A115" s="127" t="s">
        <v>159</v>
      </c>
      <c r="B115" s="128"/>
      <c r="C115" s="128"/>
      <c r="D115" s="128"/>
      <c r="E115" s="129"/>
      <c r="F115" s="70" t="s">
        <v>126</v>
      </c>
      <c r="G115" s="192"/>
      <c r="H115" s="193"/>
      <c r="I115" s="190"/>
      <c r="J115" s="191"/>
      <c r="K115" s="190"/>
      <c r="L115" s="191"/>
      <c r="M115" s="65"/>
      <c r="N115" s="3"/>
    </row>
    <row r="116" spans="1:14" ht="12.75">
      <c r="A116" s="71"/>
      <c r="B116" s="72"/>
      <c r="C116" s="73" t="s">
        <v>91</v>
      </c>
      <c r="D116" s="72"/>
      <c r="E116" s="72"/>
      <c r="F116" s="72"/>
      <c r="G116" s="73" t="s">
        <v>92</v>
      </c>
      <c r="H116" s="74"/>
      <c r="I116" s="73" t="s">
        <v>93</v>
      </c>
      <c r="J116" s="75"/>
      <c r="K116" s="76" t="s">
        <v>94</v>
      </c>
      <c r="L116" s="1"/>
      <c r="M116" s="1"/>
      <c r="N116" s="3"/>
    </row>
    <row r="117" spans="1:14" ht="12.75">
      <c r="A117" s="71"/>
      <c r="B117" s="72"/>
      <c r="C117" s="72"/>
      <c r="D117" s="72"/>
      <c r="E117" s="72"/>
      <c r="F117" s="77"/>
      <c r="G117" s="78"/>
      <c r="H117" s="79"/>
      <c r="I117" s="79"/>
      <c r="J117" s="78"/>
      <c r="K117" s="80" t="s">
        <v>195</v>
      </c>
      <c r="L117" s="1"/>
      <c r="M117" s="1"/>
      <c r="N117" s="3"/>
    </row>
    <row r="118" spans="1:14" ht="11.25">
      <c r="A118" s="71"/>
      <c r="B118" s="71"/>
      <c r="C118" s="71"/>
      <c r="D118" s="71"/>
      <c r="E118" s="71"/>
      <c r="F118" s="63"/>
      <c r="G118" s="81"/>
      <c r="H118" s="63"/>
      <c r="I118" s="63"/>
      <c r="J118" s="63"/>
      <c r="K118" s="63"/>
      <c r="L118" s="1"/>
      <c r="M118" s="1"/>
      <c r="N118" s="3"/>
    </row>
    <row r="119" spans="1:14" ht="11.25">
      <c r="A119" s="71"/>
      <c r="B119" s="71"/>
      <c r="C119" s="71"/>
      <c r="D119" s="71"/>
      <c r="E119" s="71"/>
      <c r="F119" s="63"/>
      <c r="G119" s="71"/>
      <c r="H119" s="63"/>
      <c r="I119" s="63"/>
      <c r="J119" s="63"/>
      <c r="K119" s="1"/>
      <c r="L119" s="1"/>
      <c r="M119" s="1"/>
      <c r="N119" s="3"/>
    </row>
    <row r="120" spans="1:14" ht="11.25">
      <c r="A120" s="71"/>
      <c r="B120" s="71"/>
      <c r="C120" s="71"/>
      <c r="D120" s="71"/>
      <c r="E120" s="71"/>
      <c r="F120" s="63"/>
      <c r="G120" s="71"/>
      <c r="H120" s="63"/>
      <c r="I120" s="63"/>
      <c r="J120" s="63"/>
      <c r="K120" s="1"/>
      <c r="L120" s="1"/>
      <c r="M120" s="1"/>
      <c r="N120" s="3"/>
    </row>
    <row r="121" spans="1:14" ht="11.25">
      <c r="A121" s="71"/>
      <c r="B121" s="71"/>
      <c r="C121" s="71"/>
      <c r="D121" s="71"/>
      <c r="E121" s="71"/>
      <c r="F121" s="63"/>
      <c r="G121" s="71"/>
      <c r="H121" s="63"/>
      <c r="I121" s="63"/>
      <c r="J121" s="63"/>
      <c r="K121" s="1"/>
      <c r="L121" s="1"/>
      <c r="M121" s="1"/>
      <c r="N121" s="3"/>
    </row>
    <row r="122" spans="1:14" ht="11.25">
      <c r="A122" s="71"/>
      <c r="B122" s="71"/>
      <c r="C122" s="71"/>
      <c r="D122" s="71"/>
      <c r="E122" s="71"/>
      <c r="F122" s="63"/>
      <c r="G122" s="71"/>
      <c r="H122" s="63"/>
      <c r="I122" s="63"/>
      <c r="J122" s="63"/>
      <c r="K122" s="1"/>
      <c r="L122" s="1"/>
      <c r="M122" s="1"/>
      <c r="N122" s="3"/>
    </row>
    <row r="123" spans="1:14" ht="11.25">
      <c r="A123" s="82"/>
      <c r="B123" s="82"/>
      <c r="C123" s="82"/>
      <c r="D123" s="82"/>
      <c r="E123" s="82"/>
      <c r="F123" s="83"/>
      <c r="G123" s="82"/>
      <c r="H123" s="83"/>
      <c r="I123" s="83"/>
      <c r="J123" s="83"/>
      <c r="K123" s="3"/>
      <c r="L123" s="3"/>
      <c r="M123" s="3"/>
      <c r="N123" s="3"/>
    </row>
    <row r="124" spans="1:14" ht="11.25">
      <c r="A124" s="82"/>
      <c r="B124" s="82"/>
      <c r="C124" s="82"/>
      <c r="D124" s="82"/>
      <c r="E124" s="82"/>
      <c r="F124" s="83"/>
      <c r="G124" s="82"/>
      <c r="H124" s="83"/>
      <c r="I124" s="83"/>
      <c r="J124" s="83"/>
      <c r="K124" s="3"/>
      <c r="L124" s="3"/>
      <c r="M124" s="3"/>
      <c r="N124" s="3"/>
    </row>
    <row r="125" ht="11.25">
      <c r="N125" s="3"/>
    </row>
    <row r="126" ht="11.25">
      <c r="N126" s="3"/>
    </row>
    <row r="127" ht="11.25">
      <c r="N127" s="3"/>
    </row>
    <row r="196" spans="26:30" ht="11.25">
      <c r="Z196" s="85" t="s">
        <v>95</v>
      </c>
      <c r="AC196" s="86" t="s">
        <v>96</v>
      </c>
      <c r="AD196" s="86" t="s">
        <v>97</v>
      </c>
    </row>
    <row r="197" spans="25:30" ht="11.25">
      <c r="Y197" t="s">
        <v>98</v>
      </c>
      <c r="Z197" s="4">
        <v>8</v>
      </c>
      <c r="AC197">
        <v>34</v>
      </c>
      <c r="AD197">
        <v>1</v>
      </c>
    </row>
    <row r="198" spans="21:33" ht="11.25">
      <c r="U198" s="87"/>
      <c r="V198" t="str">
        <f>IF($Z$197=1,"Z200",IF($Z$197&gt;=2,"Z200",""))</f>
        <v>Z200</v>
      </c>
      <c r="W198" t="str">
        <f>IF($Z$197=1,"AB200",IF($Z$197&gt;=2,"AB201",""))</f>
        <v>AB201</v>
      </c>
      <c r="X198" s="87" t="s">
        <v>99</v>
      </c>
      <c r="Y198" t="str">
        <f>IF(OR($AD$197=0,$Z$197=0),$Y$203,IF($Z$197=1,"AA200:AA200",IF($Z$197&gt;=2,"AA200:AA201","")))</f>
        <v>AA200:AA201</v>
      </c>
      <c r="Z198" s="4">
        <v>1</v>
      </c>
      <c r="AA198" t="s">
        <v>19</v>
      </c>
      <c r="AB198" s="4">
        <v>1</v>
      </c>
      <c r="AC198">
        <v>7</v>
      </c>
      <c r="AD198">
        <v>1</v>
      </c>
      <c r="AE198">
        <f aca="true" t="shared" si="0" ref="AE198:AE231">IF(AA198="",99,IF(Z198&lt;=$Z$197,Z198,33))</f>
        <v>1</v>
      </c>
      <c r="AF198" s="5" t="str">
        <f>IF(OR(F10="",F10="BYE",F10="Q"),"",CONCATENATE(LEFT(F10,SEARCH(", ",F10)+2),"."))</f>
        <v>Calleja Pulido, P.</v>
      </c>
      <c r="AG198" s="5">
        <f>IF(OR(F12="",F12="BYE",F12="Q"),"",CONCATENATE(LEFT(F12,SEARCH(", ",F12)+2),"."))</f>
      </c>
    </row>
    <row r="199" spans="21:35" ht="11.25">
      <c r="U199" s="87"/>
      <c r="V199" t="str">
        <f>IF($Z$197=3,"Z202",IF($Z$197&gt;=4,"Z202",""))</f>
        <v>Z202</v>
      </c>
      <c r="W199" t="str">
        <f>IF($Z$197=3,"AB202",IF($Z$197&gt;=4,"AB203",""))</f>
        <v>AB203</v>
      </c>
      <c r="X199" s="87" t="s">
        <v>100</v>
      </c>
      <c r="Y199" t="str">
        <f>IF(OR($AD$197=0,$Z$197&lt;3),$Y$203,IF($Z$197=3,"AA202:AA202",IF($Z$197&gt;=4,"AA202:AA203","")))</f>
        <v>AA202:AA203</v>
      </c>
      <c r="Z199" s="4">
        <v>2</v>
      </c>
      <c r="AA199" t="s">
        <v>83</v>
      </c>
      <c r="AB199" s="4">
        <v>2</v>
      </c>
      <c r="AC199">
        <v>7</v>
      </c>
      <c r="AD199">
        <v>64</v>
      </c>
      <c r="AE199">
        <f t="shared" si="0"/>
        <v>2</v>
      </c>
      <c r="AH199" s="5" t="str">
        <f>IF(H11="","",H11)</f>
        <v>Calleja Pulido, P.</v>
      </c>
      <c r="AI199" s="5" t="str">
        <f>IF(H14="","",H14)</f>
        <v>Suero Perez-Frade, J.</v>
      </c>
    </row>
    <row r="200" spans="21:31" ht="11.25">
      <c r="U200" s="87"/>
      <c r="V200" t="str">
        <f>IF($Z$197&gt;4,CONCATENATE("Z2",RIGHT(CONCATENATE("0",4),2)),"")</f>
        <v>Z204</v>
      </c>
      <c r="W200" t="str">
        <f>IF($Z$197&gt;4,CONCATENATE("AB2",,IF($Z$197&lt;=8,RIGHT(CONCATENATE("0",$Z$197-1),2),"07")),"")</f>
        <v>AB207</v>
      </c>
      <c r="X200" s="87" t="s">
        <v>101</v>
      </c>
      <c r="Y200" t="str">
        <f>IF(OR($AD$197=0,$Z$197&lt;5),$Y$203,CONCATENATE("AA2",RIGHT(CONCATENATE("0",4),2),":AA2",IF($Z$197&lt;=8,RIGHT(CONCATENATE("0",$Z$197-1),2),"07")))</f>
        <v>AA204:AA207</v>
      </c>
      <c r="Z200" s="4">
        <v>3</v>
      </c>
      <c r="AA200" t="s">
        <v>67</v>
      </c>
      <c r="AB200" s="4">
        <v>3</v>
      </c>
      <c r="AC200">
        <v>7</v>
      </c>
      <c r="AD200">
        <v>48</v>
      </c>
      <c r="AE200">
        <f t="shared" si="0"/>
        <v>3</v>
      </c>
    </row>
    <row r="201" spans="21:33" ht="11.25">
      <c r="U201" s="87"/>
      <c r="V201">
        <f>IF($Z$197&gt;8,CONCATENATE("Z2",RIGHT(CONCATENATE("0",8),2)),"")</f>
      </c>
      <c r="W201">
        <f>IF($Z$197&gt;8,CONCATENATE("AB2",IF($Z$197&lt;=12,RIGHT(CONCATENATE("0",$Z$197-1),2),"11")),"")</f>
      </c>
      <c r="X201" s="87" t="s">
        <v>102</v>
      </c>
      <c r="Y201" t="str">
        <f>IF(OR($AD$197=0,$Z$197&lt;9),$Y$203,CONCATENATE("AA2",RIGHT(CONCATENATE("0",8),2),":AA2",IF($Z$197&lt;=12,RIGHT(CONCATENATE("0",$Z$197-1),2),"11")))</f>
        <v>AA208:AA234</v>
      </c>
      <c r="Z201" s="4">
        <v>4</v>
      </c>
      <c r="AA201" t="s">
        <v>36</v>
      </c>
      <c r="AB201" s="4">
        <v>4</v>
      </c>
      <c r="AC201">
        <v>7</v>
      </c>
      <c r="AD201">
        <v>17</v>
      </c>
      <c r="AE201">
        <f t="shared" si="0"/>
        <v>4</v>
      </c>
      <c r="AF201" s="5">
        <f>IF(OR(F13="",F13="BYE",F13="Q"),"",CONCATENATE(LEFT(F13,SEARCH(", ",F13)+2),"."))</f>
      </c>
      <c r="AG201" s="5" t="str">
        <f>IF(OR(F15="",F15="BYE",F15="Q"),"",CONCATENATE(LEFT(F15,SEARCH(", ",F15)+2),"."))</f>
        <v>Suero Perez-Frade, J.</v>
      </c>
    </row>
    <row r="202" spans="21:37" ht="11.25">
      <c r="U202" s="87"/>
      <c r="V202">
        <f>IF($Z$197&gt;12,CONCATENATE("Z2",RIGHT(CONCATENATE("0",12),2)),"")</f>
      </c>
      <c r="W202">
        <f>IF($Z$197&gt;12,CONCATENATE("AB2",IF($Z$197&lt;=16,RIGHT(CONCATENATE("0",$Z$197-1),2),"15")),"")</f>
      </c>
      <c r="X202" s="87" t="s">
        <v>103</v>
      </c>
      <c r="Y202" t="str">
        <f>IF(OR($AD$197=0,$Z$197&lt;13),$Y$203,CONCATENATE("AA2",RIGHT(CONCATENATE("0",12),2),":AA2",IF($Z$197&lt;=16,RIGHT(CONCATENATE("0",$Z$197-1),2),"15")))</f>
        <v>AA208:AA234</v>
      </c>
      <c r="Z202" s="4">
        <v>5</v>
      </c>
      <c r="AA202" t="s">
        <v>35</v>
      </c>
      <c r="AB202" s="4">
        <v>5</v>
      </c>
      <c r="AC202">
        <v>7</v>
      </c>
      <c r="AD202">
        <v>16</v>
      </c>
      <c r="AE202">
        <f t="shared" si="0"/>
        <v>5</v>
      </c>
      <c r="AJ202" s="5" t="str">
        <f>IF(I13="","",I13)</f>
        <v>Calleja Pulido, P.</v>
      </c>
      <c r="AK202" s="5" t="str">
        <f>IF(I19="","",I19)</f>
        <v>Fernandez Cordero, S.</v>
      </c>
    </row>
    <row r="203" spans="21:31" ht="11.25">
      <c r="U203" s="87" t="s">
        <v>104</v>
      </c>
      <c r="V203" t="str">
        <f>IF($Z$197=$AC$197,"",CONCATENATE("Z2",IF($Z$197&gt;16,"16",RIGHT(CONCATENATE("0",$Z$197),2))))</f>
        <v>Z208</v>
      </c>
      <c r="W203" t="str">
        <f>IF($Z$197=$AC$197,"",CONCATENATE("AB2",RIGHT(CONCATENATE("0",$AC$197-1),2)))</f>
        <v>AB233</v>
      </c>
      <c r="X203" s="87" t="s">
        <v>105</v>
      </c>
      <c r="Y203" t="str">
        <f>IF($Z$197=$AC$197,"",CONCATENATE("AA2",IF($AD$197=0,"00",IF($Z$197&gt;16,"16",RIGHT(CONCATENATE("0",$Z$197),2))),":AA2",RIGHT(CONCATENATE("0",$AC$197),2)))</f>
        <v>AA208:AA234</v>
      </c>
      <c r="Z203" s="4">
        <v>6</v>
      </c>
      <c r="AA203" t="s">
        <v>68</v>
      </c>
      <c r="AB203" s="4">
        <v>6</v>
      </c>
      <c r="AC203">
        <v>6</v>
      </c>
      <c r="AD203">
        <v>49</v>
      </c>
      <c r="AE203">
        <f t="shared" si="0"/>
        <v>6</v>
      </c>
    </row>
    <row r="204" spans="21:33" ht="11.25">
      <c r="U204" s="87" t="s">
        <v>106</v>
      </c>
      <c r="V204" t="str">
        <f>IF($Z$197=1,"Z200",IF($Z$197&gt;=2,"Z200",""))</f>
        <v>Z200</v>
      </c>
      <c r="W204" t="str">
        <f>CONCATENATE("AB2",IF($Z$197&gt;16,"16",RIGHT(CONCATENATE("0",$Z$197-1),2)))</f>
        <v>AB207</v>
      </c>
      <c r="Z204" s="4">
        <v>7</v>
      </c>
      <c r="AA204" t="s">
        <v>51</v>
      </c>
      <c r="AB204" s="4">
        <v>7</v>
      </c>
      <c r="AC204">
        <v>6</v>
      </c>
      <c r="AD204">
        <v>32</v>
      </c>
      <c r="AE204">
        <f t="shared" si="0"/>
        <v>7</v>
      </c>
      <c r="AF204" s="5" t="str">
        <f>IF(OR(F16="",F16="BYE",F16="Q"),"",CONCATENATE(LEFT(F16,SEARCH(", ",F16)+2),"."))</f>
        <v>Galea Lopez, I.</v>
      </c>
      <c r="AG204" s="5">
        <f>IF(OR(F18="",F18="BYE",F18="Q"),"",CONCATENATE(LEFT(F18,SEARCH(", ",F18)+2),"."))</f>
      </c>
    </row>
    <row r="205" spans="21:35" ht="11.25">
      <c r="U205" s="87"/>
      <c r="Z205" s="4">
        <v>8</v>
      </c>
      <c r="AA205" t="s">
        <v>52</v>
      </c>
      <c r="AB205" s="4">
        <v>8</v>
      </c>
      <c r="AC205">
        <v>6</v>
      </c>
      <c r="AD205">
        <v>33</v>
      </c>
      <c r="AE205">
        <f t="shared" si="0"/>
        <v>8</v>
      </c>
      <c r="AH205" s="5" t="str">
        <f>IF(H17="","",H17)</f>
        <v>Galea Lopez, I.</v>
      </c>
      <c r="AI205" s="5" t="str">
        <f>IF(H20="","",H20)</f>
        <v>Fernandez Cordero, S.</v>
      </c>
    </row>
    <row r="206" spans="21:31" ht="11.25">
      <c r="U206" s="87"/>
      <c r="W206" t="str">
        <f>CONCATENATE("AD2",RIGHT(CONCATENATE("0",$AC$197-1),2))</f>
        <v>AD233</v>
      </c>
      <c r="Z206" s="4">
        <v>11</v>
      </c>
      <c r="AA206" t="s">
        <v>80</v>
      </c>
      <c r="AB206" s="4"/>
      <c r="AC206">
        <v>6</v>
      </c>
      <c r="AD206">
        <v>61</v>
      </c>
      <c r="AE206">
        <f t="shared" si="0"/>
        <v>33</v>
      </c>
    </row>
    <row r="207" spans="21:33" ht="11.25">
      <c r="U207" s="87"/>
      <c r="W207" t="str">
        <f>CONCATENATE("AA2",RIGHT(CONCATENATE("0",$AC$197-1),2))</f>
        <v>AA233</v>
      </c>
      <c r="Z207" s="4">
        <v>26</v>
      </c>
      <c r="AA207" t="s">
        <v>28</v>
      </c>
      <c r="AB207" s="4"/>
      <c r="AC207">
        <v>1</v>
      </c>
      <c r="AD207">
        <v>9</v>
      </c>
      <c r="AE207">
        <f t="shared" si="0"/>
        <v>33</v>
      </c>
      <c r="AF207" s="5">
        <f>IF(OR(F19="",F19="BYE",F19="Q"),"",CONCATENATE(LEFT(F19,SEARCH(", ",F19)+2),"."))</f>
      </c>
      <c r="AG207" s="5" t="str">
        <f>IF(OR(F21="",F21="BYE",F21="Q"),"",CONCATENATE(LEFT(F21,SEARCH(", ",F21)+2),"."))</f>
        <v>Fernandez Cordero, S.</v>
      </c>
    </row>
    <row r="208" spans="26:39" ht="11.25">
      <c r="Z208" s="4">
        <v>20</v>
      </c>
      <c r="AA208" t="s">
        <v>79</v>
      </c>
      <c r="AB208" s="4"/>
      <c r="AC208">
        <v>4</v>
      </c>
      <c r="AD208">
        <v>60</v>
      </c>
      <c r="AE208">
        <f t="shared" si="0"/>
        <v>33</v>
      </c>
      <c r="AJ208" s="5"/>
      <c r="AK208" s="5"/>
      <c r="AL208" s="5" t="str">
        <f>IF(J16="","",J16)</f>
        <v>Calleja Pulido, P.</v>
      </c>
      <c r="AM208" s="5" t="str">
        <f>IF(J28="","",J28)</f>
        <v>Alegre Garcia, A.</v>
      </c>
    </row>
    <row r="209" spans="26:31" ht="11.25">
      <c r="Z209" s="4">
        <v>29</v>
      </c>
      <c r="AA209" t="s">
        <v>71</v>
      </c>
      <c r="AB209" s="4"/>
      <c r="AC209">
        <v>1</v>
      </c>
      <c r="AD209">
        <v>52</v>
      </c>
      <c r="AE209">
        <f t="shared" si="0"/>
        <v>33</v>
      </c>
    </row>
    <row r="210" spans="26:33" ht="11.25">
      <c r="Z210" s="4">
        <v>32</v>
      </c>
      <c r="AA210" t="s">
        <v>75</v>
      </c>
      <c r="AB210" s="4"/>
      <c r="AC210">
        <v>0</v>
      </c>
      <c r="AD210">
        <v>56</v>
      </c>
      <c r="AE210">
        <f t="shared" si="0"/>
        <v>33</v>
      </c>
      <c r="AF210" s="5" t="str">
        <f>IF(OR(F22="",F22="BYE",F22="Q"),"",CONCATENATE(LEFT(F22,SEARCH(", ",F22)+2),"."))</f>
        <v>Alegre Garcia, A.</v>
      </c>
      <c r="AG210" s="5">
        <f>IF(OR(F24="",F24="BYE",F24="Q"),"",CONCATENATE(LEFT(F24,SEARCH(", ",F24)+2),"."))</f>
      </c>
    </row>
    <row r="211" spans="26:35" ht="11.25">
      <c r="Z211" s="4">
        <v>13</v>
      </c>
      <c r="AA211" t="s">
        <v>32</v>
      </c>
      <c r="AB211" s="4"/>
      <c r="AC211">
        <v>5</v>
      </c>
      <c r="AD211">
        <v>13</v>
      </c>
      <c r="AE211">
        <f t="shared" si="0"/>
        <v>33</v>
      </c>
      <c r="AH211" s="5" t="str">
        <f>IF(H23="","",H23)</f>
        <v>Alegre Garcia, A.</v>
      </c>
      <c r="AI211" s="5" t="str">
        <f>IF(H26="","",H26)</f>
        <v>Muriel Martinez, A.</v>
      </c>
    </row>
    <row r="212" spans="26:31" ht="11.25">
      <c r="Z212" s="4">
        <v>31</v>
      </c>
      <c r="AA212" t="s">
        <v>59</v>
      </c>
      <c r="AB212" s="4"/>
      <c r="AC212">
        <v>0</v>
      </c>
      <c r="AD212">
        <v>40</v>
      </c>
      <c r="AE212">
        <f t="shared" si="0"/>
        <v>33</v>
      </c>
    </row>
    <row r="213" spans="26:33" ht="11.25">
      <c r="Z213" s="4">
        <v>21</v>
      </c>
      <c r="AA213" t="s">
        <v>72</v>
      </c>
      <c r="AB213" s="4"/>
      <c r="AC213">
        <v>4</v>
      </c>
      <c r="AD213">
        <v>53</v>
      </c>
      <c r="AE213">
        <f t="shared" si="0"/>
        <v>33</v>
      </c>
      <c r="AF213" s="5">
        <f>IF(OR(F25="",F25="BYE",F25="Q"),"",CONCATENATE(LEFT(F25,SEARCH(", ",F25)+2),"."))</f>
      </c>
      <c r="AG213" s="5" t="str">
        <f>IF(OR(F27="",F27="BYE",F27="Q"),"",CONCATENATE(LEFT(F27,SEARCH(", ",F27)+2),"."))</f>
        <v>Muriel Martinez, A.</v>
      </c>
    </row>
    <row r="214" spans="26:37" ht="11.25">
      <c r="Z214" s="4">
        <v>12</v>
      </c>
      <c r="AA214" t="s">
        <v>60</v>
      </c>
      <c r="AB214" s="4"/>
      <c r="AC214">
        <v>5</v>
      </c>
      <c r="AD214">
        <v>41</v>
      </c>
      <c r="AE214">
        <f t="shared" si="0"/>
        <v>33</v>
      </c>
      <c r="AJ214" s="5" t="str">
        <f>IF(I25="","",I25)</f>
        <v>Alegre Garcia, A.</v>
      </c>
      <c r="AK214" s="5" t="str">
        <f>IF(I31="","",I31)</f>
        <v>Muñoz Carrillo, I.</v>
      </c>
    </row>
    <row r="215" spans="26:31" ht="11.25">
      <c r="Z215" s="4">
        <v>14</v>
      </c>
      <c r="AA215" t="s">
        <v>43</v>
      </c>
      <c r="AB215" s="4"/>
      <c r="AC215">
        <v>5</v>
      </c>
      <c r="AD215">
        <v>24</v>
      </c>
      <c r="AE215">
        <f t="shared" si="0"/>
        <v>33</v>
      </c>
    </row>
    <row r="216" spans="26:33" ht="11.25">
      <c r="Z216" s="4">
        <v>10</v>
      </c>
      <c r="AA216" t="s">
        <v>27</v>
      </c>
      <c r="AB216" s="4"/>
      <c r="AC216">
        <v>6</v>
      </c>
      <c r="AD216">
        <v>8</v>
      </c>
      <c r="AE216">
        <f t="shared" si="0"/>
        <v>33</v>
      </c>
      <c r="AF216" s="5" t="str">
        <f>IF(OR(F28="",F28="BYE",F28="Q"),"",CONCATENATE(LEFT(F28,SEARCH(", ",F28)+2),"."))</f>
        <v>Castellano Martin, L.</v>
      </c>
      <c r="AG216" s="5">
        <f>IF(OR(F30="",F30="BYE",F30="Q"),"",CONCATENATE(LEFT(F30,SEARCH(", ",F30)+2),"."))</f>
      </c>
    </row>
    <row r="217" spans="26:35" ht="11.25">
      <c r="Z217" s="4">
        <v>16</v>
      </c>
      <c r="AA217" t="s">
        <v>24</v>
      </c>
      <c r="AB217" s="4"/>
      <c r="AC217">
        <v>4</v>
      </c>
      <c r="AD217">
        <v>5</v>
      </c>
      <c r="AE217">
        <f t="shared" si="0"/>
        <v>33</v>
      </c>
      <c r="AH217" s="5" t="str">
        <f>IF(H29="","",H29)</f>
        <v>Castellano Martin, L.</v>
      </c>
      <c r="AI217" s="5" t="str">
        <f>IF(H32="","",H32)</f>
        <v>Muñoz Carrillo, I.</v>
      </c>
    </row>
    <row r="218" spans="26:31" ht="11.25">
      <c r="Z218" s="4">
        <v>17</v>
      </c>
      <c r="AA218" t="s">
        <v>47</v>
      </c>
      <c r="AB218" s="4"/>
      <c r="AC218">
        <v>4</v>
      </c>
      <c r="AD218">
        <v>28</v>
      </c>
      <c r="AE218">
        <f t="shared" si="0"/>
        <v>33</v>
      </c>
    </row>
    <row r="219" spans="26:33" ht="11.25">
      <c r="Z219" s="4">
        <v>15</v>
      </c>
      <c r="AA219" t="s">
        <v>38</v>
      </c>
      <c r="AB219" s="4"/>
      <c r="AC219">
        <v>5</v>
      </c>
      <c r="AD219">
        <v>19</v>
      </c>
      <c r="AE219">
        <f t="shared" si="0"/>
        <v>33</v>
      </c>
      <c r="AF219" s="5">
        <f>IF(OR(F31="",F31="BYE",F31="Q"),"",CONCATENATE(LEFT(F31,SEARCH(", ",F31)+2),"."))</f>
      </c>
      <c r="AG219" s="5" t="str">
        <f>IF(OR(F33="",F33="BYE",F33="Q"),"",CONCATENATE(LEFT(F33,SEARCH(", ",F33)+2),"."))</f>
        <v>Muñoz Carrillo, I.</v>
      </c>
    </row>
    <row r="220" spans="26:41" ht="11.25">
      <c r="Z220" s="4">
        <v>9</v>
      </c>
      <c r="AA220" t="s">
        <v>64</v>
      </c>
      <c r="AB220" s="4"/>
      <c r="AC220">
        <v>6</v>
      </c>
      <c r="AD220">
        <v>45</v>
      </c>
      <c r="AE220">
        <f t="shared" si="0"/>
        <v>33</v>
      </c>
      <c r="AN220" s="5" t="str">
        <f>IF(K22="","",K22)</f>
        <v>Calleja Pulido, P.</v>
      </c>
      <c r="AO220" s="5" t="str">
        <f>IF(K46="","",K46)</f>
        <v>Gragera Rodriguez, J.</v>
      </c>
    </row>
    <row r="221" spans="26:31" ht="11.25">
      <c r="Z221" s="4">
        <v>34</v>
      </c>
      <c r="AA221" t="s">
        <v>31</v>
      </c>
      <c r="AB221" s="4"/>
      <c r="AC221">
        <v>0</v>
      </c>
      <c r="AD221">
        <v>12</v>
      </c>
      <c r="AE221">
        <f t="shared" si="0"/>
        <v>33</v>
      </c>
    </row>
    <row r="222" spans="26:33" ht="11.25">
      <c r="Z222" s="4">
        <v>27</v>
      </c>
      <c r="AA222" t="s">
        <v>76</v>
      </c>
      <c r="AB222" s="4"/>
      <c r="AC222">
        <v>1</v>
      </c>
      <c r="AD222">
        <v>57</v>
      </c>
      <c r="AE222">
        <f t="shared" si="0"/>
        <v>33</v>
      </c>
      <c r="AF222" s="5" t="str">
        <f>IF(OR(F34="",F34="BYE",F34="Q"),"",CONCATENATE(LEFT(F34,SEARCH(", ",F34)+2),"."))</f>
        <v>Gragera Rodriguez, J.</v>
      </c>
      <c r="AG222" s="5">
        <f>IF(OR(F36="",F36="BYE",F36="Q"),"",CONCATENATE(LEFT(F36,SEARCH(", ",F36)+2),"."))</f>
      </c>
    </row>
    <row r="223" spans="26:35" ht="11.25">
      <c r="Z223" s="4">
        <v>25</v>
      </c>
      <c r="AA223" t="s">
        <v>70</v>
      </c>
      <c r="AB223" s="4"/>
      <c r="AC223">
        <v>2</v>
      </c>
      <c r="AD223">
        <v>51</v>
      </c>
      <c r="AE223">
        <f t="shared" si="0"/>
        <v>33</v>
      </c>
      <c r="AH223" s="5" t="str">
        <f>IF(H35="","",H35)</f>
        <v>Gragera Rodriguez, J.</v>
      </c>
      <c r="AI223" s="5" t="str">
        <f>IF(H38="","",H38)</f>
        <v>Martin Garcia, A.</v>
      </c>
    </row>
    <row r="224" spans="26:31" ht="11.25">
      <c r="Z224" s="4">
        <v>22</v>
      </c>
      <c r="AA224" t="s">
        <v>63</v>
      </c>
      <c r="AB224" s="4"/>
      <c r="AC224">
        <v>4</v>
      </c>
      <c r="AD224">
        <v>44</v>
      </c>
      <c r="AE224">
        <f t="shared" si="0"/>
        <v>33</v>
      </c>
    </row>
    <row r="225" spans="26:33" ht="11.25">
      <c r="Z225" s="4">
        <v>33</v>
      </c>
      <c r="AA225" t="s">
        <v>55</v>
      </c>
      <c r="AB225" s="4"/>
      <c r="AC225">
        <v>0</v>
      </c>
      <c r="AD225">
        <v>36</v>
      </c>
      <c r="AE225">
        <f t="shared" si="0"/>
        <v>33</v>
      </c>
      <c r="AF225" s="5" t="str">
        <f>IF(OR(F37="",F37="BYE",F37="Q"),"",CONCATENATE(LEFT(F37,SEARCH(", ",F37)+2),"."))</f>
        <v>Martin Garcia, A.</v>
      </c>
      <c r="AG225" s="5" t="str">
        <f>IF(OR(F39="",F39="BYE",F39="Q"),"",CONCATENATE(LEFT(F39,SEARCH(", ",F39)+2),"."))</f>
        <v>Rojo Coneron, H.</v>
      </c>
    </row>
    <row r="226" spans="26:37" ht="11.25">
      <c r="Z226" s="4">
        <v>18</v>
      </c>
      <c r="AA226" t="s">
        <v>44</v>
      </c>
      <c r="AB226" s="4"/>
      <c r="AC226">
        <v>4</v>
      </c>
      <c r="AD226">
        <v>25</v>
      </c>
      <c r="AE226">
        <f t="shared" si="0"/>
        <v>33</v>
      </c>
      <c r="AJ226" s="5" t="str">
        <f>IF(I37="","",I37)</f>
        <v>Gragera Rodriguez, J.</v>
      </c>
      <c r="AK226" s="5" t="str">
        <f>IF(I43="","",I43)</f>
        <v>Duran Guisado, I.</v>
      </c>
    </row>
    <row r="227" spans="26:31" ht="11.25">
      <c r="Z227" s="4">
        <v>30</v>
      </c>
      <c r="AA227" t="s">
        <v>39</v>
      </c>
      <c r="AB227" s="4"/>
      <c r="AC227">
        <v>0</v>
      </c>
      <c r="AD227">
        <v>20</v>
      </c>
      <c r="AE227">
        <f t="shared" si="0"/>
        <v>33</v>
      </c>
    </row>
    <row r="228" spans="26:33" ht="11.25">
      <c r="Z228" s="4">
        <v>23</v>
      </c>
      <c r="AA228" t="s">
        <v>40</v>
      </c>
      <c r="AB228" s="4"/>
      <c r="AC228">
        <v>3</v>
      </c>
      <c r="AD228">
        <v>21</v>
      </c>
      <c r="AE228">
        <f t="shared" si="0"/>
        <v>33</v>
      </c>
      <c r="AF228" s="5" t="str">
        <f>IF(OR(F40="",F40="BYE",F40="Q"),"",CONCATENATE(LEFT(F40,SEARCH(", ",F40)+2),"."))</f>
        <v>Ruiz Martin, L.</v>
      </c>
      <c r="AG228" s="5">
        <f>IF(OR(F42="",F42="BYE",F42="Q"),"",CONCATENATE(LEFT(F42,SEARCH(", ",F42)+2),"."))</f>
      </c>
    </row>
    <row r="229" spans="26:35" ht="11.25">
      <c r="Z229" s="4">
        <v>28</v>
      </c>
      <c r="AA229" t="s">
        <v>48</v>
      </c>
      <c r="AB229" s="4"/>
      <c r="AC229">
        <v>1</v>
      </c>
      <c r="AD229">
        <v>29</v>
      </c>
      <c r="AE229">
        <f t="shared" si="0"/>
        <v>33</v>
      </c>
      <c r="AH229" s="5" t="str">
        <f>IF(H41="","",H41)</f>
        <v>Ruiz Martin, L.</v>
      </c>
      <c r="AI229" s="5" t="str">
        <f>IF(H44="","",H44)</f>
        <v>Duran Guisado, I.</v>
      </c>
    </row>
    <row r="230" spans="26:31" ht="11.25">
      <c r="Z230" s="4">
        <v>19</v>
      </c>
      <c r="AA230" t="s">
        <v>23</v>
      </c>
      <c r="AB230" s="4"/>
      <c r="AC230">
        <v>4</v>
      </c>
      <c r="AD230">
        <v>4</v>
      </c>
      <c r="AE230">
        <f t="shared" si="0"/>
        <v>33</v>
      </c>
    </row>
    <row r="231" spans="26:33" ht="11.25">
      <c r="Z231" s="4">
        <v>24</v>
      </c>
      <c r="AA231" t="s">
        <v>56</v>
      </c>
      <c r="AB231" s="4"/>
      <c r="AC231">
        <v>2</v>
      </c>
      <c r="AD231">
        <v>37</v>
      </c>
      <c r="AE231">
        <f t="shared" si="0"/>
        <v>33</v>
      </c>
      <c r="AF231" s="5">
        <f>IF(OR(F43="",F43="BYE",F43="Q"),"",CONCATENATE(LEFT(F43,SEARCH(", ",F43)+2),"."))</f>
      </c>
      <c r="AG231" s="5" t="str">
        <f>IF(OR(F45="",F45="BYE",F45="Q"),"",CONCATENATE(LEFT(F45,SEARCH(", ",F45)+2),"."))</f>
        <v>Duran Guisado, I.</v>
      </c>
    </row>
    <row r="232" spans="26:39" ht="11.25">
      <c r="Z232" s="4">
        <v>65</v>
      </c>
      <c r="AA232" t="s">
        <v>21</v>
      </c>
      <c r="AB232" s="4"/>
      <c r="AE232">
        <v>50</v>
      </c>
      <c r="AJ232" s="5"/>
      <c r="AK232" s="5"/>
      <c r="AL232" s="5" t="str">
        <f>IF(J40="","",J40)</f>
        <v>Gragera Rodriguez, J.</v>
      </c>
      <c r="AM232" s="5" t="str">
        <f>IF(J52="","",J52)</f>
        <v>Iglesias Diaz, A.</v>
      </c>
    </row>
    <row r="233" spans="26:31" ht="11.25">
      <c r="Z233" s="4">
        <v>35</v>
      </c>
      <c r="AB233" s="4"/>
      <c r="AE233">
        <f aca="true" t="shared" si="1" ref="AE233:AE262">IF(AA233="",99,IF(Z233&lt;=$Z$197,Z233,33))</f>
        <v>99</v>
      </c>
    </row>
    <row r="234" spans="26:33" ht="11.25">
      <c r="Z234" s="4">
        <v>51</v>
      </c>
      <c r="AB234" s="4"/>
      <c r="AE234">
        <f t="shared" si="1"/>
        <v>99</v>
      </c>
      <c r="AF234" s="5" t="str">
        <f>IF(OR(F46="",F46="BYE",F46="Q"),"",CONCATENATE(LEFT(F46,SEARCH(", ",F46)+2),"."))</f>
        <v>Rodriguez Conejo, D.</v>
      </c>
      <c r="AG234" s="5">
        <f>IF(OR(F48="",F48="BYE",F48="Q"),"",CONCATENATE(LEFT(F48,SEARCH(", ",F48)+2),"."))</f>
      </c>
    </row>
    <row r="235" spans="26:35" ht="11.25">
      <c r="Z235" s="4">
        <v>39</v>
      </c>
      <c r="AB235" s="4"/>
      <c r="AE235">
        <f t="shared" si="1"/>
        <v>99</v>
      </c>
      <c r="AH235" s="5" t="str">
        <f>IF(H47="","",H47)</f>
        <v>Rodriguez Conejo, D.</v>
      </c>
      <c r="AI235" s="5" t="str">
        <f>IF(H50="","",H50)</f>
        <v>Geller Serrano, M.</v>
      </c>
    </row>
    <row r="236" spans="26:31" ht="11.25">
      <c r="Z236" s="4">
        <v>43</v>
      </c>
      <c r="AB236" s="4"/>
      <c r="AE236">
        <f t="shared" si="1"/>
        <v>99</v>
      </c>
    </row>
    <row r="237" spans="26:33" ht="11.25">
      <c r="Z237" s="4">
        <v>44</v>
      </c>
      <c r="AB237" s="4"/>
      <c r="AE237">
        <f t="shared" si="1"/>
        <v>99</v>
      </c>
      <c r="AF237" s="5">
        <f>IF(OR(F49="",F49="BYE",F49="Q"),"",CONCATENATE(LEFT(F49,SEARCH(", ",F49)+2),"."))</f>
      </c>
      <c r="AG237" s="5" t="str">
        <f>IF(OR(F51="",F51="BYE",F51="Q"),"",CONCATENATE(LEFT(F51,SEARCH(", ",F51)+2),"."))</f>
        <v>Geller Serrano, M.</v>
      </c>
    </row>
    <row r="238" spans="26:37" ht="11.25">
      <c r="Z238" s="4">
        <v>40</v>
      </c>
      <c r="AB238" s="4"/>
      <c r="AE238">
        <f t="shared" si="1"/>
        <v>99</v>
      </c>
      <c r="AJ238" s="5" t="str">
        <f>IF(I49="","",I49)</f>
        <v>Rodriguez Conejo, D.</v>
      </c>
      <c r="AK238" s="5" t="str">
        <f>IF(I55="","",I55)</f>
        <v>Iglesias Diaz, A.</v>
      </c>
    </row>
    <row r="239" spans="26:31" ht="11.25">
      <c r="Z239" s="4">
        <v>46</v>
      </c>
      <c r="AB239" s="4"/>
      <c r="AE239">
        <f t="shared" si="1"/>
        <v>99</v>
      </c>
    </row>
    <row r="240" spans="26:33" ht="11.25">
      <c r="Z240" s="4">
        <v>48</v>
      </c>
      <c r="AB240" s="4"/>
      <c r="AE240">
        <f t="shared" si="1"/>
        <v>99</v>
      </c>
      <c r="AF240" s="5" t="str">
        <f>IF(OR(F52="",F52="BYE",F52="Q"),"",CONCATENATE(LEFT(F52,SEARCH(", ",F52)+2),"."))</f>
        <v>Sanchez Lopez, D.</v>
      </c>
      <c r="AG240" s="5">
        <f>IF(OR(F54="",F54="BYE",F54="Q"),"",CONCATENATE(LEFT(F54,SEARCH(", ",F54)+2),"."))</f>
      </c>
    </row>
    <row r="241" spans="26:35" ht="11.25">
      <c r="Z241" s="4">
        <v>42</v>
      </c>
      <c r="AB241" s="4"/>
      <c r="AE241">
        <f t="shared" si="1"/>
        <v>99</v>
      </c>
      <c r="AH241" s="5" t="str">
        <f>IF(H53="","",H53)</f>
        <v>Sanchez Lopez, D.</v>
      </c>
      <c r="AI241" s="5" t="str">
        <f>IF(H56="","",H56)</f>
        <v>Iglesias Diaz, A.</v>
      </c>
    </row>
    <row r="242" spans="26:31" ht="11.25">
      <c r="Z242" s="4">
        <v>38</v>
      </c>
      <c r="AB242" s="4"/>
      <c r="AE242">
        <f t="shared" si="1"/>
        <v>99</v>
      </c>
    </row>
    <row r="243" spans="26:33" ht="11.25">
      <c r="Z243" s="4">
        <v>47</v>
      </c>
      <c r="AB243" s="4"/>
      <c r="AE243">
        <f t="shared" si="1"/>
        <v>99</v>
      </c>
      <c r="AF243" s="5">
        <f>IF(OR(F55="",F55="BYE",F55="Q"),"",CONCATENATE(LEFT(F55,SEARCH(", ",F55)+2),"."))</f>
      </c>
      <c r="AG243" s="5" t="str">
        <f>IF(OR(F57="",F57="BYE",F57="Q"),"",CONCATENATE(LEFT(F57,SEARCH(", ",F57)+2),"."))</f>
        <v>Iglesias Diaz, A.</v>
      </c>
    </row>
    <row r="244" spans="26:41" ht="11.25">
      <c r="Z244" s="4">
        <v>36</v>
      </c>
      <c r="AB244" s="4"/>
      <c r="AE244">
        <f t="shared" si="1"/>
        <v>99</v>
      </c>
      <c r="AN244" s="5" t="str">
        <f>IF(L34="","",L34)</f>
        <v>Calleja Pulido, P.</v>
      </c>
      <c r="AO244" s="5" t="str">
        <f>IF(L82="","",L82)</f>
        <v>Sanchez Gonzalez, M.</v>
      </c>
    </row>
    <row r="245" spans="26:31" ht="11.25">
      <c r="Z245" s="4">
        <v>41</v>
      </c>
      <c r="AB245" s="4"/>
      <c r="AE245">
        <f t="shared" si="1"/>
        <v>99</v>
      </c>
    </row>
    <row r="246" spans="26:33" ht="11.25">
      <c r="Z246" s="4">
        <v>45</v>
      </c>
      <c r="AB246" s="4"/>
      <c r="AE246">
        <f t="shared" si="1"/>
        <v>99</v>
      </c>
      <c r="AF246" s="5" t="str">
        <f>IF(OR(F58="",F58="BYE",F58="Q"),"",CONCATENATE(LEFT(F58,SEARCH(", ",F58)+2),"."))</f>
        <v>Delafuente Ruiz, H.</v>
      </c>
      <c r="AG246" s="5">
        <f>IF(OR(F60="",F60="BYE",F60="Q"),"",CONCATENATE(LEFT(F60,SEARCH(", ",F60)+2),"."))</f>
      </c>
    </row>
    <row r="247" spans="26:35" ht="11.25">
      <c r="Z247" s="4">
        <v>50</v>
      </c>
      <c r="AB247" s="4"/>
      <c r="AE247">
        <f t="shared" si="1"/>
        <v>99</v>
      </c>
      <c r="AH247" s="5" t="str">
        <f>IF(H59="","",H59)</f>
        <v>Delafuente Ruiz, H.</v>
      </c>
      <c r="AI247" s="5" t="str">
        <f>IF(H62="","",H62)</f>
        <v>Pozo Rodriguez, F.</v>
      </c>
    </row>
    <row r="248" spans="26:31" ht="11.25">
      <c r="Z248" s="4">
        <v>49</v>
      </c>
      <c r="AB248" s="4"/>
      <c r="AE248">
        <f t="shared" si="1"/>
        <v>99</v>
      </c>
    </row>
    <row r="249" spans="26:33" ht="11.25">
      <c r="Z249" s="4">
        <v>52</v>
      </c>
      <c r="AB249" s="4"/>
      <c r="AE249">
        <f t="shared" si="1"/>
        <v>99</v>
      </c>
      <c r="AF249" s="5">
        <f>IF(OR(F61="",F61="BYE",F61="Q"),"",CONCATENATE(LEFT(F61,SEARCH(", ",F61)+2),"."))</f>
      </c>
      <c r="AG249" s="5" t="str">
        <f>IF(OR(F63="",F63="BYE",F63="Q"),"",CONCATENATE(LEFT(F63,SEARCH(", ",F63)+2),"."))</f>
        <v>Pozo Rodriguez, F.</v>
      </c>
    </row>
    <row r="250" spans="26:37" ht="11.25">
      <c r="Z250" s="4">
        <v>37</v>
      </c>
      <c r="AB250" s="4"/>
      <c r="AE250">
        <f t="shared" si="1"/>
        <v>99</v>
      </c>
      <c r="AJ250" s="5" t="str">
        <f>IF(I61="","",I61)</f>
        <v>Pozo Rodriguez, F.</v>
      </c>
      <c r="AK250" s="5" t="str">
        <f>IF(I67="","",I67)</f>
        <v>Valades Sanchez, V.</v>
      </c>
    </row>
    <row r="251" spans="26:31" ht="11.25">
      <c r="Z251" s="4">
        <v>59</v>
      </c>
      <c r="AB251" s="4"/>
      <c r="AE251">
        <f t="shared" si="1"/>
        <v>99</v>
      </c>
    </row>
    <row r="252" spans="26:33" ht="11.25">
      <c r="Z252" s="4">
        <v>55</v>
      </c>
      <c r="AB252" s="4"/>
      <c r="AE252">
        <f t="shared" si="1"/>
        <v>99</v>
      </c>
      <c r="AF252" s="5" t="str">
        <f>IF(OR(F64="",F64="BYE",F64="Q"),"",CONCATENATE(LEFT(F64,SEARCH(", ",F64)+2),"."))</f>
        <v>Valades Sanchez, V.</v>
      </c>
      <c r="AG252" s="5">
        <f>IF(OR(F66="",F66="BYE",F66="Q"),"",CONCATENATE(LEFT(F66,SEARCH(", ",F66)+2),"."))</f>
      </c>
    </row>
    <row r="253" spans="26:35" ht="11.25">
      <c r="Z253" s="4">
        <v>60</v>
      </c>
      <c r="AB253" s="4"/>
      <c r="AE253">
        <f t="shared" si="1"/>
        <v>99</v>
      </c>
      <c r="AH253" s="5" t="str">
        <f>IF(H65="","",H65)</f>
        <v>Valades Sanchez, V.</v>
      </c>
      <c r="AI253" s="5" t="str">
        <f>IF(H68="","",H68)</f>
        <v>Cerrato Capilla, J.</v>
      </c>
    </row>
    <row r="254" spans="26:31" ht="11.25">
      <c r="Z254" s="4">
        <v>54</v>
      </c>
      <c r="AB254" s="4"/>
      <c r="AE254">
        <f t="shared" si="1"/>
        <v>99</v>
      </c>
    </row>
    <row r="255" spans="26:33" ht="11.25">
      <c r="Z255" s="4">
        <v>57</v>
      </c>
      <c r="AB255" s="4"/>
      <c r="AE255">
        <f t="shared" si="1"/>
        <v>99</v>
      </c>
      <c r="AF255" s="5">
        <f>IF(OR(F67="",F67="BYE",F67="Q"),"",CONCATENATE(LEFT(F67,SEARCH(", ",F67)+2),"."))</f>
      </c>
      <c r="AG255" s="5" t="str">
        <f>IF(OR(F69="",F69="BYE",F69="Q"),"",CONCATENATE(LEFT(F69,SEARCH(", ",F69)+2),"."))</f>
        <v>Cerrato Capilla, J.</v>
      </c>
    </row>
    <row r="256" spans="26:39" ht="11.25">
      <c r="Z256" s="4">
        <v>64</v>
      </c>
      <c r="AB256" s="4"/>
      <c r="AE256">
        <f t="shared" si="1"/>
        <v>99</v>
      </c>
      <c r="AJ256" s="5"/>
      <c r="AK256" s="5"/>
      <c r="AL256" s="5" t="str">
        <f>IF(J64="","",J64)</f>
        <v>Pozo Rodriguez, F.</v>
      </c>
      <c r="AM256" s="5" t="str">
        <f>IF(J76="","",J76)</f>
        <v>Sanchez Gonzalez, M.</v>
      </c>
    </row>
    <row r="257" spans="26:31" ht="11.25">
      <c r="Z257" s="4">
        <v>63</v>
      </c>
      <c r="AB257" s="4"/>
      <c r="AE257">
        <f t="shared" si="1"/>
        <v>99</v>
      </c>
    </row>
    <row r="258" spans="26:33" ht="11.25">
      <c r="Z258" s="4">
        <v>62</v>
      </c>
      <c r="AB258" s="4"/>
      <c r="AE258">
        <f t="shared" si="1"/>
        <v>99</v>
      </c>
      <c r="AF258" s="5" t="str">
        <f>IF(OR(F70="",F70="BYE",F70="Q"),"",CONCATENATE(LEFT(F70,SEARCH(", ",F70)+2),"."))</f>
        <v>Cordero Cid, A.</v>
      </c>
      <c r="AG258" s="5">
        <f>IF(OR(F72="",F72="BYE",F72="Q"),"",CONCATENATE(LEFT(F72,SEARCH(", ",F72)+2),"."))</f>
      </c>
    </row>
    <row r="259" spans="26:35" ht="11.25">
      <c r="Z259" s="4">
        <v>61</v>
      </c>
      <c r="AB259" s="4"/>
      <c r="AE259">
        <f t="shared" si="1"/>
        <v>99</v>
      </c>
      <c r="AH259" s="5" t="str">
        <f>IF(H71="","",H71)</f>
        <v>Cordero Cid, A.</v>
      </c>
      <c r="AI259" s="5" t="str">
        <f>IF(H74="","",H74)</f>
        <v>Piriz Cabrera, S.</v>
      </c>
    </row>
    <row r="260" spans="26:31" ht="11.25">
      <c r="Z260" s="4">
        <v>58</v>
      </c>
      <c r="AB260" s="4"/>
      <c r="AE260">
        <f t="shared" si="1"/>
        <v>99</v>
      </c>
    </row>
    <row r="261" spans="26:33" ht="11.25">
      <c r="Z261" s="4">
        <v>53</v>
      </c>
      <c r="AB261" s="4"/>
      <c r="AE261">
        <f t="shared" si="1"/>
        <v>99</v>
      </c>
      <c r="AF261" s="5">
        <f>IF(OR(F73="",F73="BYE",F73="Q"),"",CONCATENATE(LEFT(F73,SEARCH(", ",F73)+2),"."))</f>
      </c>
      <c r="AG261" s="5" t="str">
        <f>IF(OR(F75="",F75="BYE",F75="Q"),"",CONCATENATE(LEFT(F75,SEARCH(", ",F75)+2),"."))</f>
        <v>Piriz Cabrera, S.</v>
      </c>
    </row>
    <row r="262" spans="26:37" ht="11.25">
      <c r="Z262" s="4">
        <v>56</v>
      </c>
      <c r="AB262" s="4"/>
      <c r="AE262">
        <f t="shared" si="1"/>
        <v>99</v>
      </c>
      <c r="AJ262" s="5" t="str">
        <f>IF(I73="","",I73)</f>
        <v>Cordero Cid, A.</v>
      </c>
      <c r="AK262" s="5" t="str">
        <f>IF(I79="","",I79)</f>
        <v>Sanchez Gonzalez, M.</v>
      </c>
    </row>
    <row r="264" spans="32:33" ht="11.25">
      <c r="AF264" s="5" t="str">
        <f>IF(OR(F76="",F76="BYE",F76="Q"),"",CONCATENATE(LEFT(F76,SEARCH(", ",F76)+2),"."))</f>
        <v>Mateos Rodriguez, F.</v>
      </c>
      <c r="AG264" s="5">
        <f>IF(OR(F78="",F78="BYE",F78="Q"),"",CONCATENATE(LEFT(F78,SEARCH(", ",F78)+2),"."))</f>
      </c>
    </row>
    <row r="265" spans="34:35" ht="11.25">
      <c r="AH265" s="5" t="str">
        <f>IF(H77="","",H77)</f>
        <v>Mateos Rodriguez, F.</v>
      </c>
      <c r="AI265" s="5" t="str">
        <f>IF(H80="","",H80)</f>
        <v>Sanchez Gonzalez, M.</v>
      </c>
    </row>
    <row r="267" spans="32:33" ht="11.25">
      <c r="AF267" s="5">
        <f>IF(OR(F79="",F79="BYE",F79="Q"),"",CONCATENATE(LEFT(F79,SEARCH(", ",F79)+2),"."))</f>
      </c>
      <c r="AG267" s="5" t="str">
        <f>IF(OR(F81="",F81="BYE",F81="Q"),"",CONCATENATE(LEFT(F81,SEARCH(", ",F81)+2),"."))</f>
        <v>Sanchez Gonzalez, M.</v>
      </c>
    </row>
    <row r="268" spans="40:41" ht="11.25">
      <c r="AN268" s="5" t="str">
        <f>IF(K70="","",K70)</f>
        <v>Sanchez Gonzalez, M.</v>
      </c>
      <c r="AO268" s="5" t="str">
        <f>IF(K94="","",K94)</f>
        <v>Rodriguez Castañar, V.</v>
      </c>
    </row>
    <row r="270" spans="32:33" ht="11.25">
      <c r="AF270" s="5" t="str">
        <f>IF(OR(F82="",F82="BYE",F82="Q"),"",CONCATENATE(LEFT(F82,SEARCH(", ",F82)+2),"."))</f>
        <v>Santos Hernandez, J.</v>
      </c>
      <c r="AG270" s="5">
        <f>IF(OR(F84="",F84="BYE",F84="Q"),"",CONCATENATE(LEFT(F84,SEARCH(", ",F84)+2),"."))</f>
      </c>
    </row>
    <row r="271" spans="34:35" ht="11.25">
      <c r="AH271" s="5" t="str">
        <f>IF(H83="","",H83)</f>
        <v>Santos Hernandez, J.</v>
      </c>
      <c r="AI271" s="5" t="str">
        <f>IF(H86="","",H86)</f>
        <v>Pereira Collado, R.</v>
      </c>
    </row>
    <row r="273" spans="32:33" ht="11.25">
      <c r="AF273" s="5" t="str">
        <f>IF(OR(F85="",F85="BYE",F85="Q"),"",CONCATENATE(LEFT(F85,SEARCH(", ",F85)+2),"."))</f>
        <v>Pereira Collado, R.</v>
      </c>
      <c r="AG273" s="5" t="str">
        <f>IF(OR(F87="",F87="BYE",F87="Q"),"",CONCATENATE(LEFT(F87,SEARCH(", ",F87)+2),"."))</f>
        <v>Campon Sanchez, C.</v>
      </c>
    </row>
    <row r="274" spans="36:37" ht="11.25">
      <c r="AJ274" s="5" t="str">
        <f>IF(I85="","",I85)</f>
        <v>Santos Hernandez, J.</v>
      </c>
      <c r="AK274" s="5" t="str">
        <f>IF(I91="","",I91)</f>
        <v>Carrasco Caceres, E.</v>
      </c>
    </row>
    <row r="276" spans="32:33" ht="11.25">
      <c r="AF276" s="5" t="str">
        <f>IF(OR(F88="",F88="BYE",F88="Q"),"",CONCATENATE(LEFT(F88,SEARCH(", ",F88)+2),"."))</f>
        <v>Corchero Murga, M.</v>
      </c>
      <c r="AG276" s="5">
        <f>IF(OR(F90="",F90="BYE",F90="Q"),"",CONCATENATE(LEFT(F90,SEARCH(", ",F90)+2),"."))</f>
      </c>
    </row>
    <row r="277" spans="34:35" ht="11.25">
      <c r="AH277" s="5" t="str">
        <f>IF(H89="","",H89)</f>
        <v>Corchero Murga, M.</v>
      </c>
      <c r="AI277" s="5" t="str">
        <f>IF(H92="","",H92)</f>
        <v>Carrasco Caceres, E.</v>
      </c>
    </row>
    <row r="279" spans="32:33" ht="11.25">
      <c r="AF279" s="5">
        <f>IF(OR(F91="",F91="BYE",F91="Q"),"",CONCATENATE(LEFT(F91,SEARCH(", ",F91)+2),"."))</f>
      </c>
      <c r="AG279" s="5" t="str">
        <f>IF(OR(F93="",F93="BYE",F93="Q"),"",CONCATENATE(LEFT(F93,SEARCH(", ",F93)+2),"."))</f>
        <v>Carrasco Caceres, E.</v>
      </c>
    </row>
    <row r="280" spans="36:39" ht="11.25">
      <c r="AJ280" s="5"/>
      <c r="AK280" s="5"/>
      <c r="AL280" s="5" t="str">
        <f>IF(J88="","",J88)</f>
        <v>Santos Hernandez, J.</v>
      </c>
      <c r="AM280" s="5" t="str">
        <f>IF(J100="","",J100)</f>
        <v>Rodriguez Castañar, V.</v>
      </c>
    </row>
    <row r="282" spans="32:33" ht="11.25">
      <c r="AF282" s="5" t="str">
        <f>IF(OR(F94="",F94="BYE",F94="Q"),"",CONCATENATE(LEFT(F94,SEARCH(", ",F94)+2),"."))</f>
        <v>Paredes Sanchez-Mira, G.</v>
      </c>
      <c r="AG282" s="5">
        <f>IF(OR(F96="",F96="BYE",F96="Q"),"",CONCATENATE(LEFT(F96,SEARCH(", ",F96)+2),"."))</f>
      </c>
    </row>
    <row r="283" spans="34:35" ht="11.25">
      <c r="AH283" s="5" t="str">
        <f>IF(H95="","",H95)</f>
        <v>Paredes Sanchez-Mira, G.</v>
      </c>
      <c r="AI283" s="5" t="str">
        <f>IF(H98="","",H98)</f>
        <v>Alvarez Thovar, C.</v>
      </c>
    </row>
    <row r="285" spans="32:33" ht="11.25">
      <c r="AF285" s="5">
        <f>IF(OR(F97="",F97="BYE",F97="Q"),"",CONCATENATE(LEFT(F97,SEARCH(", ",F97)+2),"."))</f>
      </c>
      <c r="AG285" s="5" t="str">
        <f>IF(OR(F99="",F99="BYE",F99="Q"),"",CONCATENATE(LEFT(F99,SEARCH(", ",F99)+2),"."))</f>
        <v>Alvarez Thovar, C.</v>
      </c>
    </row>
    <row r="286" spans="36:37" ht="11.25">
      <c r="AJ286" s="5" t="str">
        <f>IF(I97="","",I97)</f>
        <v>Paredes Sanchez-Mira, G.</v>
      </c>
      <c r="AK286" s="5" t="str">
        <f>IF(I103="","",I103)</f>
        <v>Rodriguez Castañar, V.</v>
      </c>
    </row>
    <row r="288" spans="32:33" ht="11.25">
      <c r="AF288" s="5" t="str">
        <f>IF(OR(F100="",F100="BYE",F100="Q"),"",CONCATENATE(LEFT(F100,SEARCH(", ",F100)+2),"."))</f>
        <v>Albarran Rasero, C.</v>
      </c>
      <c r="AG288" s="5">
        <f>IF(OR(F102="",F102="BYE",F102="Q"),"",CONCATENATE(LEFT(F102,SEARCH(", ",F102)+2),"."))</f>
      </c>
    </row>
    <row r="289" spans="34:35" ht="11.25">
      <c r="AH289" s="5" t="str">
        <f>IF(H101="","",H101)</f>
        <v>Albarran Rasero, C.</v>
      </c>
      <c r="AI289" s="5" t="str">
        <f>IF(H104="","",H104)</f>
        <v>Rodriguez Castañar, V.</v>
      </c>
    </row>
    <row r="291" spans="32:33" ht="11.25">
      <c r="AF291" s="5">
        <f>IF(OR(F103="",F103="BYE",F103="Q"),"",CONCATENATE(LEFT(F103,SEARCH(", ",F103)+2),"."))</f>
      </c>
      <c r="AG291" s="5" t="str">
        <f>IF(OR(F105="",F105="BYE",F105="Q"),"",CONCATENATE(LEFT(F105,SEARCH(", ",F105)+2),"."))</f>
        <v>Rodriguez Castañar, V.</v>
      </c>
    </row>
  </sheetData>
  <sheetProtection/>
  <mergeCells count="46">
    <mergeCell ref="A115:E115"/>
    <mergeCell ref="F8:G8"/>
    <mergeCell ref="A111:E111"/>
    <mergeCell ref="A112:E112"/>
    <mergeCell ref="A113:E113"/>
    <mergeCell ref="A114:E114"/>
    <mergeCell ref="A107:E107"/>
    <mergeCell ref="G112:H112"/>
    <mergeCell ref="A109:E109"/>
    <mergeCell ref="A110:E110"/>
    <mergeCell ref="A108:E108"/>
    <mergeCell ref="C2:E2"/>
    <mergeCell ref="K115:L115"/>
    <mergeCell ref="G115:H115"/>
    <mergeCell ref="K112:L112"/>
    <mergeCell ref="K113:L113"/>
    <mergeCell ref="G114:H114"/>
    <mergeCell ref="G113:H113"/>
    <mergeCell ref="K114:L114"/>
    <mergeCell ref="I115:J115"/>
    <mergeCell ref="I114:J114"/>
    <mergeCell ref="K109:L109"/>
    <mergeCell ref="K110:L110"/>
    <mergeCell ref="F107:H107"/>
    <mergeCell ref="K107:L107"/>
    <mergeCell ref="I107:J107"/>
    <mergeCell ref="G108:H108"/>
    <mergeCell ref="I113:J113"/>
    <mergeCell ref="G111:H111"/>
    <mergeCell ref="G110:H110"/>
    <mergeCell ref="I112:J112"/>
    <mergeCell ref="I108:J108"/>
    <mergeCell ref="I109:J109"/>
    <mergeCell ref="I110:J110"/>
    <mergeCell ref="I111:J111"/>
    <mergeCell ref="A6:B6"/>
    <mergeCell ref="A7:B7"/>
    <mergeCell ref="C6:E6"/>
    <mergeCell ref="C7:E7"/>
    <mergeCell ref="F1:K3"/>
    <mergeCell ref="F4:K5"/>
    <mergeCell ref="G6:H6"/>
    <mergeCell ref="K111:L111"/>
    <mergeCell ref="K108:L108"/>
    <mergeCell ref="G7:H7"/>
    <mergeCell ref="G109:H109"/>
  </mergeCells>
  <conditionalFormatting sqref="A10:G10 A21:G22 A33:G34 A45:G46 A57:G58 A69:G70 A81:G82 A93:G94 A105:G105">
    <cfRule type="expression" priority="1" dxfId="0" stopIfTrue="1">
      <formula>$E10&lt;&gt;""</formula>
    </cfRule>
  </conditionalFormatting>
  <dataValidations count="13">
    <dataValidation type="list" operator="equal" allowBlank="1" sqref="L34 L58 L82">
      <formula1>AN220:AO220</formula1>
    </dataValidation>
    <dataValidation type="list" operator="equal" allowBlank="1" sqref="H11 H14 H23 H26 H47 H50 H29 H32 H53 H56 H17 H20 H35 H38 H41 H44 H59 H62 H71 H74 H95 H98 H77 H80 H101 H104 H65 H68 H83 H86 H89 H92">
      <formula1>AF198:AG198</formula1>
    </dataValidation>
    <dataValidation type="list" operator="equal" allowBlank="1" sqref="I13 I19 I37 I43 I49 I55 I25 I31 I61 I67 I85 I91 I97 I103 I73 I79">
      <formula1>AH199:AI199</formula1>
    </dataValidation>
    <dataValidation type="list" operator="equal" allowBlank="1" sqref="J16 J28 J64 J76 J40 J52 J88 J100">
      <formula1>AJ202:AK202</formula1>
    </dataValidation>
    <dataValidation type="list" operator="equal" allowBlank="1" sqref="K22 K46 K70 K94">
      <formula1>AL208:AM208</formula1>
    </dataValidation>
    <dataValidation type="list" operator="equal" allowBlank="1" showErrorMessage="1" sqref="L22:M22">
      <formula1>$J$16:$J$28</formula1>
    </dataValidation>
    <dataValidation type="list" allowBlank="1" sqref="H12 H15 H18 H21 H24 H27 H30 H33 H36 H39 H42 H45 H48 H51 H54 H57 H60 H63 H66 H69 H72 H75 H78 H81 H84 H87 H90 H93 H96 H99 H102 H105 I14 I20 I26 I32 I38 I44 I50 I56 I62 I68 I74 I80 I86 I92 I98 I104 J17 J29 J41 J53 J65 J77 J89 J101 K23 K47 K71 K95 L35 L59 L83">
      <formula1>"W.O."</formula1>
    </dataValidation>
    <dataValidation type="list" allowBlank="1" sqref="F10 F105">
      <formula1>INDIRECT($Y$198)</formula1>
    </dataValidation>
    <dataValidation type="list" allowBlank="1" sqref="F81 F34">
      <formula1>INDIRECT($Y$199)</formula1>
    </dataValidation>
    <dataValidation type="list" allowBlank="1" sqref="F33 F57:F58 F82">
      <formula1>INDIRECT($Y$200)</formula1>
    </dataValidation>
    <dataValidation type="list" allowBlank="1" sqref="F93 F46 F69 F22">
      <formula1>INDIRECT($Y$201)</formula1>
    </dataValidation>
    <dataValidation type="list" allowBlank="1" sqref="F21 F45 F70 F94">
      <formula1>INDIRECT($Y$202)</formula1>
    </dataValidation>
    <dataValidation type="list" allowBlank="1" sqref="F12:F13 F15:F16 F18:F19 F24:F25 F27:F28 F30:F31 F36:F37 F39:F40 F42:F43 F48:F49 F51:F52 F54:F55 F60:F61 F63:F64 F66:F67 F72:F73 F75:F76 F78:F79 F84:F85 F87:F88 F90:F91 F96:F97 F99:F100 F102:F103">
      <formula1>INDIRECT($Y$203)</formula1>
    </dataValidation>
  </dataValidations>
  <printOptions horizontalCentered="1"/>
  <pageMargins left="0.25" right="0.3937007874015748" top="0.3937007874015748" bottom="0.1968503937007874" header="0" footer="0"/>
  <pageSetup fitToHeight="1" fitToWidth="1" horizontalDpi="600" verticalDpi="600" orientation="portrait" paperSize="9" scale="65" r:id="rId2"/>
  <rowBreaks count="1" manualBreakCount="1">
    <brk id="5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2014-05-14T11:18:51Z</cp:lastPrinted>
  <dcterms:created xsi:type="dcterms:W3CDTF">2014-05-13T15:13:07Z</dcterms:created>
  <dcterms:modified xsi:type="dcterms:W3CDTF">2014-05-25T17:51:44Z</dcterms:modified>
  <cp:category/>
  <cp:version/>
  <cp:contentType/>
  <cp:contentStatus/>
</cp:coreProperties>
</file>